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T:\Shared\CHRMA\Sustainability\Reporting\Report 25_26\Tables\"/>
    </mc:Choice>
  </mc:AlternateContent>
  <xr:revisionPtr revIDLastSave="0" documentId="13_ncr:1_{AF32C5EF-DEEC-4D21-89C7-0BF9F563AFB6}" xr6:coauthVersionLast="47" xr6:coauthVersionMax="47" xr10:uidLastSave="{00000000-0000-0000-0000-000000000000}"/>
  <bookViews>
    <workbookView xWindow="67080" yWindow="-120" windowWidth="29040" windowHeight="15720" xr2:uid="{03199403-7E47-432A-8007-146DF359E4B3}"/>
  </bookViews>
  <sheets>
    <sheet name="Environmental performance" sheetId="2" r:id="rId1"/>
    <sheet name="Social performance " sheetId="3" r:id="rId2"/>
    <sheet name="Management Systems" sheetId="4" r:id="rId3"/>
  </sheets>
  <definedNames>
    <definedName name="___mds_asyncwriteback___">FALSE</definedName>
    <definedName name="___mds_spreading___">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3" i="2" l="1"/>
  <c r="C69" i="2"/>
  <c r="F63" i="2"/>
  <c r="D63" i="2"/>
  <c r="C60" i="2"/>
  <c r="C55" i="2"/>
  <c r="C50" i="2"/>
  <c r="E48" i="2"/>
  <c r="E44" i="2" s="1"/>
  <c r="E37" i="2" s="1"/>
  <c r="C46" i="2"/>
  <c r="I44" i="2"/>
  <c r="I38" i="2" s="1"/>
  <c r="H44" i="2"/>
  <c r="H38" i="2" s="1"/>
  <c r="G44" i="2"/>
  <c r="G37" i="2" s="1"/>
  <c r="C35" i="2"/>
  <c r="C32" i="2"/>
  <c r="F31" i="2"/>
  <c r="D31" i="2"/>
  <c r="F30" i="2"/>
  <c r="D30" i="2"/>
  <c r="F18" i="2"/>
  <c r="D18" i="2"/>
  <c r="F8" i="2"/>
  <c r="D8" i="2"/>
  <c r="H37" i="2" l="1"/>
  <c r="C44" i="2"/>
  <c r="C37" i="2" s="1"/>
  <c r="I37" i="2"/>
  <c r="E38" i="2"/>
  <c r="G38" i="2"/>
  <c r="C38" i="2" l="1"/>
</calcChain>
</file>

<file path=xl/sharedStrings.xml><?xml version="1.0" encoding="utf-8"?>
<sst xmlns="http://schemas.openxmlformats.org/spreadsheetml/2006/main" count="466" uniqueCount="209">
  <si>
    <t>Environmental Performance</t>
  </si>
  <si>
    <t>Indicator description</t>
  </si>
  <si>
    <t>24/25</t>
  </si>
  <si>
    <t>23/24</t>
  </si>
  <si>
    <t>22/23</t>
  </si>
  <si>
    <t>21/22</t>
  </si>
  <si>
    <r>
      <t>Total materials used (metric tons)</t>
    </r>
    <r>
      <rPr>
        <b/>
        <vertAlign val="superscript"/>
        <sz val="10"/>
        <rFont val="1 dormakaba"/>
        <family val="3"/>
      </rPr>
      <t>1)</t>
    </r>
  </si>
  <si>
    <t>Non-renewable resources</t>
  </si>
  <si>
    <t>Steel (incl. stainless steel)</t>
  </si>
  <si>
    <t>Brass</t>
  </si>
  <si>
    <t>Aluminum</t>
  </si>
  <si>
    <t>Nickel silver</t>
  </si>
  <si>
    <t>Zinc</t>
  </si>
  <si>
    <t>Copper</t>
  </si>
  <si>
    <t>Gypsum board</t>
  </si>
  <si>
    <t>Glass</t>
  </si>
  <si>
    <t>Plastics (parts and packaging material)</t>
  </si>
  <si>
    <t>Renewable resources</t>
  </si>
  <si>
    <t>Wood (incl. packaging material)</t>
  </si>
  <si>
    <t>Paper and cardboard (incl. packaging material)</t>
  </si>
  <si>
    <t>N.D.</t>
  </si>
  <si>
    <t>Energy</t>
  </si>
  <si>
    <t>Total energy consumption (MWh)</t>
  </si>
  <si>
    <t>Fossil energy consumption</t>
  </si>
  <si>
    <t>Fuel consumption from coal and coal products</t>
  </si>
  <si>
    <t>N/A</t>
  </si>
  <si>
    <t>Fuel consumption from crude oil and petroleum products</t>
  </si>
  <si>
    <t>Fuel consumption from natural gas</t>
  </si>
  <si>
    <t>Fuel consumption from other fossil sources</t>
  </si>
  <si>
    <t>Consumption of purchased or acquired electricity, heat, steam, and cooling from fossil sources</t>
  </si>
  <si>
    <t>Consumption from nuclear sources</t>
  </si>
  <si>
    <t>Energy intensity (MWh/mCHF net sales)</t>
  </si>
  <si>
    <r>
      <t>Scope 1+2+3 (market-based)</t>
    </r>
    <r>
      <rPr>
        <b/>
        <vertAlign val="superscript"/>
        <sz val="10"/>
        <rFont val="1 dormakaba"/>
        <family val="3"/>
      </rPr>
      <t>3)</t>
    </r>
  </si>
  <si>
    <r>
      <t>Scope 1+2+3 (location-based)</t>
    </r>
    <r>
      <rPr>
        <b/>
        <vertAlign val="superscript"/>
        <sz val="10"/>
        <rFont val="1 dormakaba"/>
        <family val="3"/>
      </rPr>
      <t>3)</t>
    </r>
  </si>
  <si>
    <r>
      <t>Scope 1+2 (market-based)</t>
    </r>
    <r>
      <rPr>
        <b/>
        <vertAlign val="superscript"/>
        <sz val="10"/>
        <rFont val="1 dormakaba"/>
        <family val="3"/>
      </rPr>
      <t>3)</t>
    </r>
  </si>
  <si>
    <r>
      <t>Scope 1+2 (location-based)</t>
    </r>
    <r>
      <rPr>
        <b/>
        <vertAlign val="superscript"/>
        <sz val="10"/>
        <rFont val="1 dormakaba"/>
        <family val="3"/>
      </rPr>
      <t>3)</t>
    </r>
  </si>
  <si>
    <r>
      <t>Scope 1</t>
    </r>
    <r>
      <rPr>
        <b/>
        <vertAlign val="superscript"/>
        <sz val="10"/>
        <rFont val="1 dormakaba"/>
        <family val="3"/>
      </rPr>
      <t>3)4)5)</t>
    </r>
    <r>
      <rPr>
        <b/>
        <sz val="10"/>
        <rFont val="1 dormakaba"/>
        <family val="3"/>
      </rPr>
      <t xml:space="preserve"> </t>
    </r>
  </si>
  <si>
    <r>
      <t>Scope 2 (market-based)</t>
    </r>
    <r>
      <rPr>
        <b/>
        <vertAlign val="superscript"/>
        <sz val="10"/>
        <rFont val="1 dormakaba"/>
        <family val="3"/>
      </rPr>
      <t>3)6)</t>
    </r>
  </si>
  <si>
    <r>
      <t>Scope 2 (location-based)</t>
    </r>
    <r>
      <rPr>
        <b/>
        <vertAlign val="superscript"/>
        <sz val="10"/>
        <rFont val="1 dormakaba"/>
        <family val="3"/>
      </rPr>
      <t>3)</t>
    </r>
  </si>
  <si>
    <r>
      <t>Scope 3</t>
    </r>
    <r>
      <rPr>
        <b/>
        <vertAlign val="superscript"/>
        <sz val="10"/>
        <rFont val="1 dormakaba"/>
        <family val="3"/>
      </rPr>
      <t>3)</t>
    </r>
  </si>
  <si>
    <t>Category 1: Purchased goods and services</t>
  </si>
  <si>
    <t>Category 2: Capital goods</t>
  </si>
  <si>
    <t>Category 3: Fuel and energy-related activities</t>
  </si>
  <si>
    <t xml:space="preserve"> </t>
  </si>
  <si>
    <t>Category 4: Upstream transportation and distribution</t>
  </si>
  <si>
    <t>Category 5: Waste generated in operations</t>
  </si>
  <si>
    <t>Category 6: Business travel</t>
  </si>
  <si>
    <t>Category 9: Downstream transportation &amp; distribution</t>
  </si>
  <si>
    <t>Category 11: Use of sold products</t>
  </si>
  <si>
    <t>Category 12: End-of-life treatment of sold products</t>
  </si>
  <si>
    <t>Category 13: Downstream leased assets</t>
  </si>
  <si>
    <t>Category 15: Investments</t>
  </si>
  <si>
    <r>
      <t>Carbon intensity (tCO</t>
    </r>
    <r>
      <rPr>
        <b/>
        <vertAlign val="subscript"/>
        <sz val="10"/>
        <rFont val="1 dormakaba"/>
        <family val="3"/>
      </rPr>
      <t>2</t>
    </r>
    <r>
      <rPr>
        <b/>
        <sz val="10"/>
        <rFont val="1 dormakaba"/>
        <family val="3"/>
      </rPr>
      <t>e/mCHF net sales)</t>
    </r>
    <r>
      <rPr>
        <b/>
        <vertAlign val="superscript"/>
        <sz val="10"/>
        <rFont val="1 dormakaba"/>
        <family val="3"/>
      </rPr>
      <t>7)</t>
    </r>
  </si>
  <si>
    <t>Water</t>
  </si>
  <si>
    <r>
      <t>Total water consumption (m</t>
    </r>
    <r>
      <rPr>
        <b/>
        <vertAlign val="superscript"/>
        <sz val="10"/>
        <rFont val="1 dormakaba"/>
        <family val="3"/>
      </rPr>
      <t>3</t>
    </r>
    <r>
      <rPr>
        <b/>
        <sz val="10"/>
        <rFont val="1 dormakaba"/>
        <family val="3"/>
      </rPr>
      <t>)</t>
    </r>
  </si>
  <si>
    <t>Of which in areas at water risk, including areas of high-water stress</t>
  </si>
  <si>
    <t>Water withdrawal</t>
  </si>
  <si>
    <t>Water recycled and reused</t>
  </si>
  <si>
    <t>Water stored</t>
  </si>
  <si>
    <t>Changes in water storage</t>
  </si>
  <si>
    <t>Wastewater discharge</t>
  </si>
  <si>
    <r>
      <t>Water intensity (m</t>
    </r>
    <r>
      <rPr>
        <b/>
        <vertAlign val="superscript"/>
        <sz val="10"/>
        <rFont val="1 dormakaba"/>
        <family val="3"/>
      </rPr>
      <t>3</t>
    </r>
    <r>
      <rPr>
        <b/>
        <sz val="10"/>
        <rFont val="1 dormakaba"/>
        <family val="3"/>
      </rPr>
      <t>/mCHF net sales)</t>
    </r>
  </si>
  <si>
    <t>Waste</t>
  </si>
  <si>
    <t>Total waste generated (metric tons)</t>
  </si>
  <si>
    <t>Non-hazardous waste</t>
  </si>
  <si>
    <t>Scrap metal</t>
  </si>
  <si>
    <t>Other commercial and industrial (mixed) waste</t>
  </si>
  <si>
    <t>Wood</t>
  </si>
  <si>
    <t>Paper and cardboard</t>
  </si>
  <si>
    <t>Plastics</t>
  </si>
  <si>
    <t>Hazardous waste</t>
  </si>
  <si>
    <t>Chemicals and other</t>
  </si>
  <si>
    <t>Electronic scrap</t>
  </si>
  <si>
    <t>Batteries</t>
  </si>
  <si>
    <t>Waste diverted from disposal (metric tons)</t>
  </si>
  <si>
    <t>Recycling</t>
  </si>
  <si>
    <t>Reuse</t>
  </si>
  <si>
    <t>Other recovery operations</t>
  </si>
  <si>
    <t>Waste directed to disposal (metric tons)</t>
  </si>
  <si>
    <t>Landfill</t>
  </si>
  <si>
    <t>Incineration</t>
  </si>
  <si>
    <t>Other disposal operations</t>
  </si>
  <si>
    <t>Amount of radioactive waste</t>
  </si>
  <si>
    <t>Waste intensity (t/mCHF net sales)</t>
  </si>
  <si>
    <t>Net revenue used for intensity calculations (mCHF)</t>
  </si>
  <si>
    <t>Does not include materials and volumes that can only be accounted for in pieces or monetary terms.</t>
  </si>
  <si>
    <t>Scope 1+2 market-based emissions</t>
  </si>
  <si>
    <t>N.D. means no data; N/A means not applicable</t>
  </si>
  <si>
    <t>Social Performance</t>
  </si>
  <si>
    <r>
      <t>Employees</t>
    </r>
    <r>
      <rPr>
        <b/>
        <vertAlign val="superscript"/>
        <sz val="10"/>
        <rFont val="1 dormakaba"/>
        <family val="3"/>
      </rPr>
      <t>1)</t>
    </r>
  </si>
  <si>
    <t>Total number of employees</t>
  </si>
  <si>
    <t>Africa</t>
  </si>
  <si>
    <t>Americas</t>
  </si>
  <si>
    <t>Asia</t>
  </si>
  <si>
    <t>Oceania</t>
  </si>
  <si>
    <t>By gender</t>
  </si>
  <si>
    <t>Female</t>
  </si>
  <si>
    <t xml:space="preserve">Male </t>
  </si>
  <si>
    <t>Other</t>
  </si>
  <si>
    <t>Not disclosed</t>
  </si>
  <si>
    <t>Permanent employees</t>
  </si>
  <si>
    <t>Temporary employees</t>
  </si>
  <si>
    <t>Non-guaranteed-hours employees</t>
  </si>
  <si>
    <t>Turnover</t>
  </si>
  <si>
    <t>Leavers</t>
  </si>
  <si>
    <t>Diversity</t>
  </si>
  <si>
    <t>Board of Directors</t>
  </si>
  <si>
    <t xml:space="preserve">Female </t>
  </si>
  <si>
    <t>&lt; 30 years</t>
  </si>
  <si>
    <t>30–50 years</t>
  </si>
  <si>
    <t>&gt; 50 years</t>
  </si>
  <si>
    <t>Executive Committee</t>
  </si>
  <si>
    <t>Employees</t>
  </si>
  <si>
    <t>Male managers (top management)</t>
  </si>
  <si>
    <t>Female managers (top management)</t>
  </si>
  <si>
    <t>Male managers (all levels)</t>
  </si>
  <si>
    <t>Female managers (all levels)</t>
  </si>
  <si>
    <t>Number and percentage of employees entitled to family-related leave</t>
  </si>
  <si>
    <t xml:space="preserve">Germany </t>
  </si>
  <si>
    <t>Remuneration metrics</t>
  </si>
  <si>
    <t xml:space="preserve">Gender pay gap </t>
  </si>
  <si>
    <t>Remuneration ratio</t>
  </si>
  <si>
    <t>Workers who are not employees</t>
  </si>
  <si>
    <t>Registered work-related injury cases</t>
  </si>
  <si>
    <r>
      <t>Recordable work-related injury rate</t>
    </r>
    <r>
      <rPr>
        <vertAlign val="superscript"/>
        <sz val="10"/>
        <rFont val="1 dormakaba"/>
        <family val="3"/>
      </rPr>
      <t>5)</t>
    </r>
  </si>
  <si>
    <t>Recordable work-related ill health</t>
  </si>
  <si>
    <t>Employee work-related fatalities</t>
  </si>
  <si>
    <t>Work-related fatalities</t>
  </si>
  <si>
    <t> </t>
  </si>
  <si>
    <t>Number of business relationships terminated</t>
  </si>
  <si>
    <t>Ethics, integrity, and human rights</t>
  </si>
  <si>
    <t>Number of employees participating in compliance-related training</t>
  </si>
  <si>
    <t xml:space="preserve">Information security </t>
  </si>
  <si>
    <t>Percentage of all entities developing digital products with an information security management system certified to ISO 27000 (or equivalent)</t>
  </si>
  <si>
    <t>Number of confirmed information security incidents with regard to customer privacy or loss of customer data</t>
  </si>
  <si>
    <t>In the majority of cases, working conditions and terms of employment are not based on collective bargaining agreements from other organizations or from collective bargaining agreements that cover our other employees. Primarily working conditions are defined on the basis of local law and our global Responsible Labor Directive.</t>
  </si>
  <si>
    <t>Value reflects cumulative coverage of assessment of high-risk suppliers</t>
  </si>
  <si>
    <t>EHS Management Systems</t>
  </si>
  <si>
    <t>ISO 9001 Certificate</t>
  </si>
  <si>
    <r>
      <t>% locations covered in reporting scope</t>
    </r>
    <r>
      <rPr>
        <vertAlign val="superscript"/>
        <sz val="10"/>
        <rFont val="1 dormakaba"/>
        <family val="3"/>
      </rPr>
      <t>1)</t>
    </r>
    <r>
      <rPr>
        <sz val="10"/>
        <rFont val="1 dormakaba"/>
        <family val="3"/>
      </rPr>
      <t xml:space="preserve"> </t>
    </r>
  </si>
  <si>
    <t>% employees covered (headcount)</t>
  </si>
  <si>
    <t>ISO 14001 Certificate</t>
  </si>
  <si>
    <t>Maintain Environmental Management System</t>
  </si>
  <si>
    <r>
      <t>% locations covered in reporting scope</t>
    </r>
    <r>
      <rPr>
        <vertAlign val="superscript"/>
        <sz val="10"/>
        <rFont val="1 dormakaba"/>
        <family val="3"/>
      </rPr>
      <t xml:space="preserve">1) </t>
    </r>
  </si>
  <si>
    <t>ISO 50001 Certificate</t>
  </si>
  <si>
    <t>Maintain Energy Management System</t>
  </si>
  <si>
    <t>ISO 45001 Certificate</t>
  </si>
  <si>
    <r>
      <t>% of non-employees covered</t>
    </r>
    <r>
      <rPr>
        <vertAlign val="superscript"/>
        <sz val="10"/>
        <rFont val="1 dormakaba"/>
        <family val="3"/>
      </rPr>
      <t>2)</t>
    </r>
    <r>
      <rPr>
        <sz val="10"/>
        <rFont val="1 dormakaba"/>
        <family val="3"/>
      </rPr>
      <t xml:space="preserve"> </t>
    </r>
  </si>
  <si>
    <t>Maintain OHS Management System</t>
  </si>
  <si>
    <t>External agency workers</t>
  </si>
  <si>
    <t>dormakaba Sustainability Report 25/26: ESG Performance Table</t>
  </si>
  <si>
    <t>Absolute weight and percentage of secondary resources used</t>
  </si>
  <si>
    <t>Renewable energy consumption (including produced)</t>
  </si>
  <si>
    <t>Additional energy production (own production but not consumed)</t>
  </si>
  <si>
    <t>Of which is renewable</t>
  </si>
  <si>
    <t>Of which is non-renewable</t>
  </si>
  <si>
    <t>Unknown disposal</t>
  </si>
  <si>
    <t>25/26</t>
  </si>
  <si>
    <t>Materials</t>
  </si>
  <si>
    <r>
      <t>Category 7: Employee commuting</t>
    </r>
    <r>
      <rPr>
        <vertAlign val="superscript"/>
        <sz val="10"/>
        <rFont val="1 dormakaba"/>
        <family val="3"/>
      </rPr>
      <t>9)</t>
    </r>
  </si>
  <si>
    <r>
      <t>Category 8: Upstream leased assets</t>
    </r>
    <r>
      <rPr>
        <vertAlign val="superscript"/>
        <sz val="10"/>
        <rFont val="1 dormakaba"/>
        <family val="3"/>
      </rPr>
      <t>8)</t>
    </r>
  </si>
  <si>
    <r>
      <t>Category 10: Processing of sold products</t>
    </r>
    <r>
      <rPr>
        <vertAlign val="superscript"/>
        <sz val="10"/>
        <rFont val="1 dormakaba"/>
        <family val="3"/>
      </rPr>
      <t>8)</t>
    </r>
  </si>
  <si>
    <r>
      <t>Category 14: Franchises</t>
    </r>
    <r>
      <rPr>
        <vertAlign val="superscript"/>
        <sz val="10"/>
        <rFont val="1 dormakaba"/>
        <family val="3"/>
      </rPr>
      <t>8)</t>
    </r>
  </si>
  <si>
    <t>Greenhouse gas inventory calculated in accordance with the WRI/WBCSD Greenhouse Gas Protocol. Main emission factor sources: UK Defra (2025), US EPA eGRID (2023), IEA (2025), AIB (2024), Intep (2024), ecoinvent v3.12, Exiobase v3.8.2</t>
  </si>
  <si>
    <t>2025/26 EY assured. The assurance statement is available at: dk.world/Assurance_Report_25_26</t>
  </si>
  <si>
    <t>Scope 1: Direct greenhouse gas emissions from sources owned or controlled by dormakaba.</t>
  </si>
  <si>
    <t xml:space="preserve">Scope 2: Indirect greenhouse gas emissions from sources owned or controlled by another entity, as a consequence of the company’s activities. </t>
  </si>
  <si>
    <t>Data not applicable because dormakaba does not lease any assets to third parties, its products are not further processed after being sold, and it does not operate any franchises.</t>
  </si>
  <si>
    <t>Data covers all employees in line with workforce composition figures (see ESG Performance Table - Social performance, footnote 1)</t>
  </si>
  <si>
    <r>
      <rPr>
        <sz val="10"/>
        <color rgb="FF000000"/>
        <rFont val="Arial"/>
        <family val="2"/>
      </rPr>
      <t xml:space="preserve">Biogenic emissions associated with the combustion of biofuel amounting to </t>
    </r>
    <r>
      <rPr>
        <sz val="10"/>
        <rFont val="Arial"/>
        <family val="2"/>
      </rPr>
      <t>436</t>
    </r>
    <r>
      <rPr>
        <sz val="10"/>
        <color rgb="FFFF0000"/>
        <rFont val="Arial"/>
        <family val="2"/>
      </rPr>
      <t xml:space="preserve"> </t>
    </r>
    <r>
      <rPr>
        <sz val="10"/>
        <color rgb="FF000000"/>
        <rFont val="Arial"/>
        <family val="2"/>
      </rPr>
      <t>tCO</t>
    </r>
    <r>
      <rPr>
        <vertAlign val="subscript"/>
        <sz val="10"/>
        <color rgb="FF000000"/>
        <rFont val="Arial"/>
        <family val="2"/>
      </rPr>
      <t>2</t>
    </r>
    <r>
      <rPr>
        <sz val="10"/>
        <color rgb="FF000000"/>
        <rFont val="Arial"/>
        <family val="2"/>
      </rPr>
      <t>e. These are called "outside of scope" emissions and reflect the impact of burning biomass and biofuels. The fuel source itself absorbs an equivalent amount of CO</t>
    </r>
    <r>
      <rPr>
        <vertAlign val="subscript"/>
        <sz val="10"/>
        <color rgb="FF000000"/>
        <rFont val="Arial"/>
        <family val="2"/>
      </rPr>
      <t xml:space="preserve">2 </t>
    </r>
    <r>
      <rPr>
        <sz val="10"/>
        <color rgb="FF000000"/>
        <rFont val="Arial"/>
        <family val="2"/>
      </rPr>
      <t>during the growth phase to that released through combustion.</t>
    </r>
  </si>
  <si>
    <r>
      <t>Greenhouse Gas Emissions (tCO</t>
    </r>
    <r>
      <rPr>
        <b/>
        <vertAlign val="subscript"/>
        <sz val="10"/>
        <rFont val="1 dormakaba"/>
        <family val="3"/>
      </rPr>
      <t>2</t>
    </r>
    <r>
      <rPr>
        <b/>
        <sz val="10"/>
        <rFont val="1 dormakaba"/>
        <family val="3"/>
      </rPr>
      <t>e)</t>
    </r>
    <r>
      <rPr>
        <b/>
        <vertAlign val="superscript"/>
        <sz val="10"/>
        <rFont val="1 dormakaba"/>
        <family val="3"/>
      </rPr>
      <t>2)</t>
    </r>
  </si>
  <si>
    <t>USA</t>
  </si>
  <si>
    <t>China</t>
  </si>
  <si>
    <t>Switzerland</t>
  </si>
  <si>
    <t>Australia</t>
  </si>
  <si>
    <t>India</t>
  </si>
  <si>
    <t>Bulgaria</t>
  </si>
  <si>
    <t>Canada</t>
  </si>
  <si>
    <t>France</t>
  </si>
  <si>
    <t>Austria</t>
  </si>
  <si>
    <t>Independent Board Members</t>
  </si>
  <si>
    <t>Share of employees with disabilities</t>
  </si>
  <si>
    <t>1.7%</t>
  </si>
  <si>
    <t>Employee coverage by significant EEA country</t>
  </si>
  <si>
    <t>Employee coverage by region (non-EEA only)</t>
  </si>
  <si>
    <t>Europe</t>
  </si>
  <si>
    <t>By significant EEA country</t>
  </si>
  <si>
    <t xml:space="preserve">Number of days lost to work-related injuries and illnesses </t>
  </si>
  <si>
    <t>Supplier engagement and sustainability assessment</t>
  </si>
  <si>
    <t>Amount of material fines, penalties, and compensation for damages for incidents of discrimination and other human rights incidents.</t>
  </si>
  <si>
    <t>Headcount, as at 30 June 2026</t>
  </si>
  <si>
    <t>Top ten countries with more than 50 employees</t>
  </si>
  <si>
    <t>Recordable work-related injury rate = number of recordable work-related injuries / number of hours worked × 1,000,000</t>
  </si>
  <si>
    <t>The increase versus prior year reflects greater awareness of the new SpeakUp line and improved reporting following the Anti-Harassment &amp; Discrimination Directive. Nine of ten cases were resolved by 30 June 2026, with the remaining case closed before publication.</t>
  </si>
  <si>
    <t>For the scope of sustainability reporting sites (locations with &gt;20 full time-equivalent employees), representing 93% of employees</t>
  </si>
  <si>
    <r>
      <t>By significant country</t>
    </r>
    <r>
      <rPr>
        <b/>
        <vertAlign val="superscript"/>
        <sz val="10"/>
        <rFont val="1 dormakaba"/>
        <family val="3"/>
      </rPr>
      <t>2)</t>
    </r>
  </si>
  <si>
    <r>
      <t>Work-life balance</t>
    </r>
    <r>
      <rPr>
        <b/>
        <vertAlign val="superscript"/>
        <sz val="10"/>
        <rFont val="1 dormakaba"/>
        <family val="3"/>
      </rPr>
      <t>3)</t>
    </r>
  </si>
  <si>
    <r>
      <t>Collective bargaining agreements</t>
    </r>
    <r>
      <rPr>
        <b/>
        <vertAlign val="superscript"/>
        <sz val="10"/>
        <rFont val="1 dormakaba"/>
        <family val="3"/>
      </rPr>
      <t>3)4)</t>
    </r>
  </si>
  <si>
    <r>
      <t>Training (average hours/employee)</t>
    </r>
    <r>
      <rPr>
        <b/>
        <vertAlign val="superscript"/>
        <sz val="10"/>
        <rFont val="1 dormakaba"/>
        <family val="3"/>
      </rPr>
      <t>3)</t>
    </r>
  </si>
  <si>
    <r>
      <t>Number of substantiated incidents of discrimination reported, including harassment, received through channels for people in own workforce</t>
    </r>
    <r>
      <rPr>
        <vertAlign val="superscript"/>
        <sz val="10"/>
        <rFont val="1 dormakaba"/>
        <family val="3"/>
      </rPr>
      <t>7)</t>
    </r>
  </si>
  <si>
    <r>
      <t>Occupational Health &amp; Safety</t>
    </r>
    <r>
      <rPr>
        <b/>
        <vertAlign val="superscript"/>
        <sz val="10"/>
        <rFont val="1 dormakaba"/>
        <family val="3"/>
      </rPr>
      <t>3)</t>
    </r>
  </si>
  <si>
    <t>As identified through on-site audits.</t>
  </si>
  <si>
    <r>
      <t>Employees receiving formalized performance and career development reviews</t>
    </r>
    <r>
      <rPr>
        <b/>
        <vertAlign val="superscript"/>
        <sz val="10"/>
        <rFont val="1 dormakaba"/>
        <family val="3"/>
      </rPr>
      <t>1)</t>
    </r>
  </si>
  <si>
    <r>
      <t>% locations covered in reporting scope</t>
    </r>
    <r>
      <rPr>
        <vertAlign val="superscript"/>
        <sz val="10"/>
        <rFont val="1 dormakaba"/>
        <family val="3"/>
      </rPr>
      <t xml:space="preserve">1) </t>
    </r>
    <r>
      <rPr>
        <sz val="10"/>
        <rFont val="1 dormakaba"/>
        <family val="3"/>
      </rPr>
      <t xml:space="preserve"> </t>
    </r>
  </si>
  <si>
    <t>Including offices; total locations: 100 in FY 21/22, 112 in FY 22/23, 111 in FY 23/24, 116 in FY 24/25, 110 in FY 25/26</t>
  </si>
  <si>
    <r>
      <t>Number of suppliers assessed using social and environmental criteria</t>
    </r>
    <r>
      <rPr>
        <vertAlign val="superscript"/>
        <sz val="10"/>
        <rFont val="1 dormakaba"/>
        <family val="3"/>
      </rPr>
      <t>6)</t>
    </r>
  </si>
  <si>
    <r>
      <t>Number of human rights incidents connected to own workforce, excluding those that are related to discrimination</t>
    </r>
    <r>
      <rPr>
        <vertAlign val="superscript"/>
        <sz val="10"/>
        <rFont val="1 dormakaba"/>
        <family val="3"/>
      </rPr>
      <t>8)</t>
    </r>
  </si>
  <si>
    <t>Only EEA countries</t>
  </si>
  <si>
    <r>
      <t>Social dialogue (workplace representation)</t>
    </r>
    <r>
      <rPr>
        <b/>
        <vertAlign val="superscript"/>
        <sz val="10"/>
        <rFont val="1 dormakaba"/>
        <family val="3"/>
      </rPr>
      <t>3)9)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</si>
</sst>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_ * #,##0_ ;_ * \-#,##0_ ;_ * &quot;-&quot;??_ ;_ @_ "/>
    <numFmt numFmtId="166" formatCode="0.0%"/>
    <numFmt numFmtId="167" formatCode="#,##0.0"/>
    <numFmt numFmtId="168" formatCode="0.0"/>
  </numFmts>
  <fonts count="18"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rial"/>
      <family val="2"/>
    </font>
    <font>
      <sz val="10"/>
      <name val="1 dormakaba"/>
      <family val="3"/>
    </font>
    <font>
      <b/>
      <sz val="10"/>
      <name val="1 dormakaba"/>
      <family val="3"/>
    </font>
    <font>
      <b/>
      <vertAlign val="superscript"/>
      <sz val="10"/>
      <name val="1 dormakaba"/>
      <family val="3"/>
    </font>
    <font>
      <b/>
      <vertAlign val="subscript"/>
      <sz val="10"/>
      <name val="1 dormakaba"/>
      <family val="3"/>
    </font>
    <font>
      <b/>
      <sz val="11"/>
      <name val="Arial"/>
      <family val="2"/>
    </font>
    <font>
      <sz val="9"/>
      <color theme="1"/>
      <name val="1 dormakaba"/>
      <family val="3"/>
    </font>
    <font>
      <sz val="10"/>
      <name val="Arial"/>
      <family val="2"/>
    </font>
    <font>
      <sz val="9"/>
      <name val="1 dormakaba"/>
      <family val="3"/>
    </font>
    <font>
      <sz val="10"/>
      <color theme="1"/>
      <name val="1 dormakaba"/>
      <family val="3"/>
    </font>
    <font>
      <vertAlign val="superscript"/>
      <sz val="10"/>
      <name val="1 dormakaba"/>
      <family val="3"/>
    </font>
    <font>
      <b/>
      <sz val="10"/>
      <color theme="1"/>
      <name val="1 dormakaba"/>
      <family val="3"/>
    </font>
    <font>
      <sz val="10"/>
      <color rgb="FF000000"/>
      <name val="Arial"/>
      <family val="2"/>
    </font>
    <font>
      <sz val="10"/>
      <color rgb="FFFF0000"/>
      <name val="Arial"/>
      <family val="2"/>
    </font>
    <font>
      <vertAlign val="subscript"/>
      <sz val="10"/>
      <color rgb="FF000000"/>
      <name val="Arial"/>
      <family val="2"/>
    </font>
  </fonts>
  <fills count="7">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rgb="FFE8E8E8"/>
        <bgColor indexed="64"/>
      </patternFill>
    </fill>
    <fill>
      <patternFill patternType="solid">
        <fgColor rgb="FFFFFFFF"/>
        <bgColor indexed="64"/>
      </patternFill>
    </fill>
    <fill>
      <patternFill patternType="solid">
        <fgColor theme="2"/>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10" fillId="0" borderId="0"/>
  </cellStyleXfs>
  <cellXfs count="201">
    <xf numFmtId="0" fontId="0" fillId="0" borderId="0" xfId="0"/>
    <xf numFmtId="0" fontId="3" fillId="0" borderId="0" xfId="0" applyFont="1"/>
    <xf numFmtId="0" fontId="4" fillId="2" borderId="0" xfId="0" applyFont="1" applyFill="1"/>
    <xf numFmtId="0" fontId="5" fillId="3" borderId="1" xfId="0" applyFont="1" applyFill="1" applyBorder="1"/>
    <xf numFmtId="0" fontId="5" fillId="4" borderId="5" xfId="0" applyFont="1" applyFill="1" applyBorder="1"/>
    <xf numFmtId="0" fontId="5" fillId="4" borderId="6" xfId="0" applyFont="1" applyFill="1" applyBorder="1"/>
    <xf numFmtId="0" fontId="5" fillId="4" borderId="7" xfId="0" applyFont="1" applyFill="1" applyBorder="1"/>
    <xf numFmtId="0" fontId="5" fillId="0" borderId="5" xfId="0" applyFont="1" applyBorder="1" applyAlignment="1">
      <alignment horizontal="left" vertical="top" wrapText="1"/>
    </xf>
    <xf numFmtId="3" fontId="5" fillId="0" borderId="6" xfId="2" applyNumberFormat="1" applyFont="1" applyFill="1" applyBorder="1" applyAlignment="1">
      <alignment horizontal="right" vertical="center"/>
    </xf>
    <xf numFmtId="9" fontId="5" fillId="0" borderId="6" xfId="1" applyFont="1" applyFill="1" applyBorder="1" applyAlignment="1">
      <alignment horizontal="right" vertical="center"/>
    </xf>
    <xf numFmtId="165" fontId="5" fillId="0" borderId="6" xfId="2" applyNumberFormat="1" applyFont="1" applyFill="1" applyBorder="1" applyAlignment="1">
      <alignment horizontal="right" vertical="center"/>
    </xf>
    <xf numFmtId="3" fontId="4" fillId="0" borderId="6" xfId="2" applyNumberFormat="1" applyFont="1" applyFill="1" applyBorder="1" applyAlignment="1">
      <alignment horizontal="right" vertical="center"/>
    </xf>
    <xf numFmtId="9" fontId="4" fillId="0" borderId="6" xfId="1" applyFont="1" applyFill="1" applyBorder="1" applyAlignment="1">
      <alignment horizontal="right" vertical="center"/>
    </xf>
    <xf numFmtId="165" fontId="4" fillId="0" borderId="6" xfId="2" applyNumberFormat="1" applyFont="1" applyFill="1" applyBorder="1" applyAlignment="1">
      <alignment horizontal="right" vertical="center"/>
    </xf>
    <xf numFmtId="3" fontId="4" fillId="0" borderId="6" xfId="0" applyNumberFormat="1" applyFont="1" applyBorder="1" applyAlignment="1">
      <alignment horizontal="right"/>
    </xf>
    <xf numFmtId="10" fontId="5" fillId="0" borderId="6" xfId="1" applyNumberFormat="1" applyFont="1" applyFill="1" applyBorder="1" applyAlignment="1">
      <alignment horizontal="right" vertical="center"/>
    </xf>
    <xf numFmtId="3" fontId="5" fillId="0" borderId="7" xfId="2" applyNumberFormat="1" applyFont="1" applyFill="1" applyBorder="1" applyAlignment="1">
      <alignment horizontal="right" vertical="center"/>
    </xf>
    <xf numFmtId="3" fontId="4" fillId="0" borderId="7" xfId="2" applyNumberFormat="1" applyFont="1" applyFill="1" applyBorder="1" applyAlignment="1">
      <alignment horizontal="right" vertical="center"/>
    </xf>
    <xf numFmtId="3" fontId="4" fillId="0" borderId="0" xfId="0" applyNumberFormat="1" applyFont="1" applyAlignment="1">
      <alignment horizontal="right"/>
    </xf>
    <xf numFmtId="167" fontId="5" fillId="0" borderId="6" xfId="2" applyNumberFormat="1" applyFont="1" applyFill="1" applyBorder="1" applyAlignment="1">
      <alignment horizontal="right" vertical="center"/>
    </xf>
    <xf numFmtId="9" fontId="5" fillId="0" borderId="10" xfId="1" applyFont="1" applyFill="1" applyBorder="1" applyAlignment="1">
      <alignment horizontal="right" vertical="center"/>
    </xf>
    <xf numFmtId="167" fontId="5" fillId="0" borderId="7" xfId="2" applyNumberFormat="1" applyFont="1" applyFill="1" applyBorder="1" applyAlignment="1">
      <alignment horizontal="right" vertical="center"/>
    </xf>
    <xf numFmtId="3" fontId="5" fillId="0" borderId="10" xfId="0" applyNumberFormat="1" applyFont="1" applyBorder="1" applyAlignment="1">
      <alignment horizontal="right"/>
    </xf>
    <xf numFmtId="3" fontId="5" fillId="0" borderId="11" xfId="0" applyNumberFormat="1" applyFont="1" applyBorder="1" applyAlignment="1">
      <alignment horizontal="right"/>
    </xf>
    <xf numFmtId="9" fontId="4" fillId="0" borderId="6" xfId="1" applyFont="1" applyFill="1" applyBorder="1" applyAlignment="1">
      <alignment horizontal="right"/>
    </xf>
    <xf numFmtId="165" fontId="5" fillId="0" borderId="10" xfId="0" applyNumberFormat="1" applyFont="1" applyBorder="1" applyAlignment="1">
      <alignment horizontal="right"/>
    </xf>
    <xf numFmtId="3" fontId="5" fillId="0" borderId="7" xfId="0" applyNumberFormat="1" applyFont="1" applyBorder="1" applyAlignment="1">
      <alignment horizontal="right"/>
    </xf>
    <xf numFmtId="0" fontId="8" fillId="0" borderId="0" xfId="0" applyFont="1"/>
    <xf numFmtId="0" fontId="2" fillId="0" borderId="0" xfId="0" applyFont="1"/>
    <xf numFmtId="3" fontId="5" fillId="0" borderId="6" xfId="0" applyNumberFormat="1" applyFont="1" applyBorder="1" applyAlignment="1">
      <alignment horizontal="right"/>
    </xf>
    <xf numFmtId="3" fontId="4" fillId="0" borderId="7" xfId="0" applyNumberFormat="1" applyFont="1" applyBorder="1" applyAlignment="1">
      <alignment horizontal="right"/>
    </xf>
    <xf numFmtId="167" fontId="5" fillId="0" borderId="6" xfId="0" applyNumberFormat="1" applyFont="1" applyBorder="1" applyAlignment="1">
      <alignment horizontal="right" vertical="center"/>
    </xf>
    <xf numFmtId="168" fontId="5" fillId="0" borderId="6" xfId="0" applyNumberFormat="1" applyFont="1" applyBorder="1" applyAlignment="1">
      <alignment horizontal="right" vertical="center"/>
    </xf>
    <xf numFmtId="168" fontId="5" fillId="0" borderId="7" xfId="0" applyNumberFormat="1" applyFont="1" applyBorder="1" applyAlignment="1">
      <alignment horizontal="right" vertical="center"/>
    </xf>
    <xf numFmtId="3" fontId="5" fillId="0" borderId="6" xfId="0" applyNumberFormat="1" applyFont="1" applyBorder="1" applyAlignment="1">
      <alignment horizontal="right" vertical="center"/>
    </xf>
    <xf numFmtId="1" fontId="5" fillId="0" borderId="6" xfId="0" applyNumberFormat="1" applyFont="1" applyBorder="1" applyAlignment="1">
      <alignment horizontal="right" vertical="center"/>
    </xf>
    <xf numFmtId="1" fontId="5" fillId="0" borderId="7" xfId="0" applyNumberFormat="1" applyFont="1" applyBorder="1" applyAlignment="1">
      <alignment horizontal="right" vertical="center"/>
    </xf>
    <xf numFmtId="166" fontId="4" fillId="0" borderId="6"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0" applyFont="1"/>
    <xf numFmtId="0" fontId="4" fillId="0" borderId="0" xfId="0" applyFont="1" applyAlignment="1">
      <alignment horizontal="right"/>
    </xf>
    <xf numFmtId="9" fontId="4" fillId="0" borderId="0" xfId="0" applyNumberFormat="1" applyFont="1" applyAlignment="1">
      <alignment horizontal="right"/>
    </xf>
    <xf numFmtId="0" fontId="12" fillId="0" borderId="0" xfId="0" applyFont="1"/>
    <xf numFmtId="0" fontId="5" fillId="0" borderId="0" xfId="0" applyFont="1" applyAlignment="1">
      <alignment horizontal="right"/>
    </xf>
    <xf numFmtId="0" fontId="5" fillId="3" borderId="1" xfId="0" applyFont="1" applyFill="1" applyBorder="1" applyAlignment="1">
      <alignment horizontal="left" wrapText="1"/>
    </xf>
    <xf numFmtId="0" fontId="5" fillId="4" borderId="9" xfId="0" applyFont="1" applyFill="1" applyBorder="1" applyAlignment="1">
      <alignment horizontal="left" wrapText="1"/>
    </xf>
    <xf numFmtId="0" fontId="5" fillId="4" borderId="16" xfId="0" applyFont="1" applyFill="1" applyBorder="1" applyAlignment="1">
      <alignment horizontal="left"/>
    </xf>
    <xf numFmtId="0" fontId="5" fillId="0" borderId="9" xfId="0" applyFont="1" applyBorder="1" applyAlignment="1">
      <alignment horizontal="left" wrapText="1"/>
    </xf>
    <xf numFmtId="9" fontId="5" fillId="0" borderId="6" xfId="0" applyNumberFormat="1" applyFont="1" applyBorder="1" applyAlignment="1">
      <alignment horizontal="right"/>
    </xf>
    <xf numFmtId="0" fontId="4" fillId="0" borderId="9" xfId="0" applyFont="1" applyBorder="1" applyAlignment="1">
      <alignment horizontal="left" wrapText="1"/>
    </xf>
    <xf numFmtId="166" fontId="4" fillId="0" borderId="6" xfId="0" applyNumberFormat="1" applyFont="1" applyBorder="1" applyAlignment="1">
      <alignment horizontal="right"/>
    </xf>
    <xf numFmtId="9" fontId="4" fillId="0" borderId="6" xfId="0" applyNumberFormat="1" applyFont="1" applyBorder="1" applyAlignment="1">
      <alignment horizontal="right"/>
    </xf>
    <xf numFmtId="0" fontId="4" fillId="0" borderId="5" xfId="0" applyFont="1" applyBorder="1" applyAlignment="1">
      <alignment horizontal="left" wrapText="1"/>
    </xf>
    <xf numFmtId="3" fontId="4" fillId="0" borderId="6" xfId="0" applyNumberFormat="1" applyFont="1" applyBorder="1" applyAlignment="1">
      <alignment horizontal="right" vertical="center"/>
    </xf>
    <xf numFmtId="10" fontId="4" fillId="0" borderId="6" xfId="0" applyNumberFormat="1" applyFont="1" applyBorder="1" applyAlignment="1">
      <alignment horizontal="right"/>
    </xf>
    <xf numFmtId="166" fontId="5" fillId="0" borderId="6" xfId="0" applyNumberFormat="1" applyFont="1" applyBorder="1" applyAlignment="1">
      <alignment horizontal="right"/>
    </xf>
    <xf numFmtId="0" fontId="5" fillId="0" borderId="5" xfId="0" applyFont="1" applyBorder="1" applyAlignment="1">
      <alignment horizontal="left" wrapText="1"/>
    </xf>
    <xf numFmtId="0" fontId="5" fillId="2" borderId="5" xfId="0" applyFont="1" applyFill="1" applyBorder="1" applyAlignment="1">
      <alignment horizontal="left" wrapText="1"/>
    </xf>
    <xf numFmtId="0" fontId="4" fillId="0" borderId="6" xfId="0" applyFont="1" applyBorder="1" applyAlignment="1">
      <alignment horizontal="right"/>
    </xf>
    <xf numFmtId="9" fontId="4" fillId="0" borderId="6" xfId="1" applyFont="1" applyBorder="1" applyAlignment="1">
      <alignment horizontal="right"/>
    </xf>
    <xf numFmtId="0" fontId="5" fillId="0" borderId="6" xfId="0" applyFont="1" applyBorder="1" applyAlignment="1">
      <alignment horizontal="right"/>
    </xf>
    <xf numFmtId="0" fontId="4" fillId="2" borderId="5" xfId="0" applyFont="1" applyFill="1" applyBorder="1" applyAlignment="1">
      <alignment horizontal="left" wrapText="1"/>
    </xf>
    <xf numFmtId="9" fontId="4" fillId="0" borderId="6" xfId="0" applyNumberFormat="1" applyFont="1" applyBorder="1" applyAlignment="1">
      <alignment horizontal="right" vertical="center"/>
    </xf>
    <xf numFmtId="4" fontId="4" fillId="0" borderId="6" xfId="0" applyNumberFormat="1" applyFont="1" applyBorder="1" applyAlignment="1">
      <alignment horizontal="right"/>
    </xf>
    <xf numFmtId="9" fontId="4" fillId="2" borderId="6" xfId="0" applyNumberFormat="1" applyFont="1" applyFill="1" applyBorder="1" applyAlignment="1">
      <alignment horizontal="right"/>
    </xf>
    <xf numFmtId="9" fontId="4" fillId="0" borderId="13" xfId="0" applyNumberFormat="1" applyFont="1" applyBorder="1" applyAlignment="1">
      <alignment horizontal="right"/>
    </xf>
    <xf numFmtId="0" fontId="12" fillId="0" borderId="0" xfId="0" applyFont="1" applyAlignment="1">
      <alignment horizontal="right"/>
    </xf>
    <xf numFmtId="1" fontId="5" fillId="0" borderId="6" xfId="0" applyNumberFormat="1" applyFont="1" applyBorder="1" applyAlignment="1">
      <alignment horizontal="right"/>
    </xf>
    <xf numFmtId="0" fontId="14" fillId="0" borderId="6" xfId="0" applyFont="1" applyBorder="1" applyAlignment="1">
      <alignment horizontal="right"/>
    </xf>
    <xf numFmtId="0" fontId="4" fillId="0" borderId="5" xfId="0" applyFont="1" applyBorder="1" applyAlignment="1">
      <alignment horizontal="left"/>
    </xf>
    <xf numFmtId="9" fontId="12" fillId="0" borderId="6" xfId="0" applyNumberFormat="1" applyFont="1" applyBorder="1" applyAlignment="1">
      <alignment horizontal="right"/>
    </xf>
    <xf numFmtId="9" fontId="12" fillId="0" borderId="7" xfId="0" applyNumberFormat="1" applyFont="1" applyBorder="1" applyAlignment="1">
      <alignment horizontal="right"/>
    </xf>
    <xf numFmtId="0" fontId="5" fillId="0" borderId="5" xfId="0" applyFont="1" applyBorder="1" applyAlignment="1">
      <alignment horizontal="left"/>
    </xf>
    <xf numFmtId="0" fontId="4" fillId="0" borderId="12" xfId="0" applyFont="1" applyBorder="1" applyAlignment="1">
      <alignment horizontal="left"/>
    </xf>
    <xf numFmtId="9" fontId="12" fillId="0" borderId="13" xfId="0" applyNumberFormat="1" applyFont="1" applyBorder="1" applyAlignment="1">
      <alignment horizontal="right"/>
    </xf>
    <xf numFmtId="9" fontId="12" fillId="0" borderId="14" xfId="0" applyNumberFormat="1" applyFont="1" applyBorder="1" applyAlignment="1">
      <alignment horizontal="right"/>
    </xf>
    <xf numFmtId="0" fontId="5" fillId="0" borderId="0" xfId="0" applyFont="1"/>
    <xf numFmtId="0" fontId="12" fillId="0" borderId="19" xfId="0" applyFont="1" applyBorder="1" applyAlignment="1">
      <alignment horizontal="right"/>
    </xf>
    <xf numFmtId="9" fontId="4" fillId="0" borderId="24" xfId="0" applyNumberFormat="1" applyFont="1" applyBorder="1" applyAlignment="1">
      <alignment horizontal="right"/>
    </xf>
    <xf numFmtId="9" fontId="4" fillId="0" borderId="18" xfId="0" applyNumberFormat="1" applyFont="1" applyBorder="1" applyAlignment="1">
      <alignment horizontal="right"/>
    </xf>
    <xf numFmtId="0" fontId="4" fillId="0" borderId="29" xfId="0" applyFont="1" applyBorder="1" applyAlignment="1">
      <alignment horizontal="right"/>
    </xf>
    <xf numFmtId="9" fontId="12" fillId="0" borderId="26" xfId="0" applyNumberFormat="1" applyFont="1" applyBorder="1" applyAlignment="1">
      <alignment horizontal="right"/>
    </xf>
    <xf numFmtId="9" fontId="12" fillId="0" borderId="27" xfId="0" applyNumberFormat="1" applyFont="1" applyBorder="1" applyAlignment="1">
      <alignment horizontal="right"/>
    </xf>
    <xf numFmtId="0" fontId="4" fillId="0" borderId="30" xfId="0" applyFont="1" applyBorder="1" applyAlignment="1">
      <alignment horizontal="right"/>
    </xf>
    <xf numFmtId="0" fontId="12" fillId="0" borderId="27" xfId="0" applyFont="1" applyBorder="1" applyAlignment="1">
      <alignment horizontal="right"/>
    </xf>
    <xf numFmtId="0" fontId="11" fillId="0" borderId="0" xfId="3" applyFont="1"/>
    <xf numFmtId="0" fontId="5" fillId="0" borderId="23" xfId="0" applyFont="1" applyBorder="1" applyAlignment="1">
      <alignment horizontal="right"/>
    </xf>
    <xf numFmtId="0" fontId="5" fillId="0" borderId="24" xfId="0" applyFont="1" applyBorder="1" applyAlignment="1">
      <alignment horizontal="right"/>
    </xf>
    <xf numFmtId="0" fontId="5" fillId="0" borderId="25" xfId="0" applyFont="1" applyBorder="1" applyAlignment="1">
      <alignment horizontal="right"/>
    </xf>
    <xf numFmtId="0" fontId="4" fillId="2" borderId="22" xfId="0" applyFont="1" applyFill="1" applyBorder="1"/>
    <xf numFmtId="0" fontId="4" fillId="0" borderId="31" xfId="0" applyFont="1" applyBorder="1" applyAlignment="1">
      <alignment horizontal="right"/>
    </xf>
    <xf numFmtId="0" fontId="5" fillId="0" borderId="18" xfId="0" applyFont="1" applyBorder="1" applyAlignment="1">
      <alignment horizontal="right"/>
    </xf>
    <xf numFmtId="0" fontId="5" fillId="0" borderId="28" xfId="0" applyFont="1" applyBorder="1" applyAlignment="1">
      <alignment horizontal="left" wrapText="1"/>
    </xf>
    <xf numFmtId="0" fontId="4" fillId="0" borderId="18" xfId="0" applyFont="1" applyBorder="1" applyAlignment="1">
      <alignment horizontal="right"/>
    </xf>
    <xf numFmtId="9" fontId="4" fillId="0" borderId="31" xfId="0" applyNumberFormat="1" applyFont="1" applyBorder="1" applyAlignment="1">
      <alignment horizontal="right"/>
    </xf>
    <xf numFmtId="9" fontId="5" fillId="0" borderId="18" xfId="0" applyNumberFormat="1" applyFont="1" applyBorder="1" applyAlignment="1">
      <alignment horizontal="right"/>
    </xf>
    <xf numFmtId="9" fontId="5" fillId="0" borderId="30" xfId="0" applyNumberFormat="1" applyFont="1" applyBorder="1" applyAlignment="1">
      <alignment horizontal="right"/>
    </xf>
    <xf numFmtId="9" fontId="5" fillId="0" borderId="32" xfId="0" applyNumberFormat="1" applyFont="1" applyBorder="1" applyAlignment="1">
      <alignment horizontal="right"/>
    </xf>
    <xf numFmtId="0" fontId="5" fillId="0" borderId="30" xfId="0" applyFont="1" applyBorder="1" applyAlignment="1">
      <alignment horizontal="right"/>
    </xf>
    <xf numFmtId="0" fontId="5" fillId="0" borderId="32" xfId="0" applyFont="1" applyBorder="1" applyAlignment="1">
      <alignment horizontal="right"/>
    </xf>
    <xf numFmtId="0" fontId="9" fillId="0" borderId="0" xfId="0" applyFont="1"/>
    <xf numFmtId="3" fontId="4" fillId="0" borderId="30" xfId="0" applyNumberFormat="1" applyFont="1" applyBorder="1" applyAlignment="1">
      <alignment horizontal="right"/>
    </xf>
    <xf numFmtId="3" fontId="5" fillId="0" borderId="31" xfId="0" applyNumberFormat="1" applyFont="1" applyBorder="1" applyAlignment="1">
      <alignment horizontal="right"/>
    </xf>
    <xf numFmtId="3" fontId="5" fillId="0" borderId="18" xfId="0" applyNumberFormat="1" applyFont="1" applyBorder="1" applyAlignment="1">
      <alignment horizontal="right"/>
    </xf>
    <xf numFmtId="0" fontId="4" fillId="0" borderId="21" xfId="0" applyFont="1" applyBorder="1" applyAlignment="1">
      <alignment horizontal="right"/>
    </xf>
    <xf numFmtId="0" fontId="5" fillId="0" borderId="20" xfId="0" applyFont="1" applyBorder="1" applyAlignment="1">
      <alignment horizontal="right"/>
    </xf>
    <xf numFmtId="3" fontId="5" fillId="0" borderId="6" xfId="2" applyNumberFormat="1" applyFont="1" applyBorder="1" applyAlignment="1">
      <alignment horizontal="right" vertical="center"/>
    </xf>
    <xf numFmtId="9" fontId="5" fillId="0" borderId="6" xfId="1" applyFont="1" applyBorder="1" applyAlignment="1">
      <alignment horizontal="right" vertical="center"/>
    </xf>
    <xf numFmtId="0" fontId="4" fillId="0" borderId="6" xfId="0" applyFont="1" applyBorder="1"/>
    <xf numFmtId="3" fontId="4" fillId="0" borderId="6" xfId="2" applyNumberFormat="1" applyFont="1" applyBorder="1" applyAlignment="1">
      <alignment horizontal="right" vertical="center"/>
    </xf>
    <xf numFmtId="9" fontId="4" fillId="0" borderId="6" xfId="1" applyFont="1" applyBorder="1" applyAlignment="1">
      <alignment horizontal="right" vertical="center"/>
    </xf>
    <xf numFmtId="10" fontId="5" fillId="0" borderId="6" xfId="1" applyNumberFormat="1" applyFont="1" applyBorder="1" applyAlignment="1">
      <alignment horizontal="right" vertical="center"/>
    </xf>
    <xf numFmtId="0" fontId="5" fillId="0" borderId="10" xfId="0" applyFont="1" applyBorder="1" applyAlignment="1">
      <alignment horizontal="left" vertical="center"/>
    </xf>
    <xf numFmtId="9" fontId="5" fillId="0" borderId="10" xfId="1" applyFont="1" applyBorder="1" applyAlignment="1">
      <alignment horizontal="right" vertical="center"/>
    </xf>
    <xf numFmtId="166" fontId="5" fillId="0" borderId="10" xfId="1" applyNumberFormat="1" applyFont="1" applyBorder="1" applyAlignment="1">
      <alignment horizontal="right"/>
    </xf>
    <xf numFmtId="9" fontId="5" fillId="0" borderId="10" xfId="1" applyFont="1" applyBorder="1" applyAlignment="1">
      <alignment horizontal="right"/>
    </xf>
    <xf numFmtId="3" fontId="5" fillId="0" borderId="34" xfId="0" applyNumberFormat="1" applyFont="1" applyBorder="1" applyAlignment="1">
      <alignment horizontal="right"/>
    </xf>
    <xf numFmtId="166" fontId="5" fillId="0" borderId="6" xfId="1" applyNumberFormat="1" applyFont="1" applyBorder="1" applyAlignment="1">
      <alignment horizontal="right"/>
    </xf>
    <xf numFmtId="9" fontId="5" fillId="0" borderId="6" xfId="1" applyFont="1" applyBorder="1" applyAlignment="1">
      <alignment horizontal="right"/>
    </xf>
    <xf numFmtId="3" fontId="4" fillId="2" borderId="6" xfId="2" applyNumberFormat="1" applyFont="1" applyFill="1" applyBorder="1" applyAlignment="1">
      <alignment horizontal="right" vertical="center"/>
    </xf>
    <xf numFmtId="166" fontId="4" fillId="0" borderId="6" xfId="1" applyNumberFormat="1" applyFont="1" applyBorder="1" applyAlignment="1">
      <alignment horizontal="right" vertical="center"/>
    </xf>
    <xf numFmtId="10" fontId="4" fillId="0" borderId="6" xfId="1" applyNumberFormat="1" applyFont="1" applyBorder="1" applyAlignment="1">
      <alignment horizontal="right" vertical="center"/>
    </xf>
    <xf numFmtId="165" fontId="5" fillId="0" borderId="7" xfId="2" applyNumberFormat="1" applyFont="1" applyFill="1" applyBorder="1" applyAlignment="1">
      <alignment horizontal="right" vertical="center"/>
    </xf>
    <xf numFmtId="0" fontId="5" fillId="0" borderId="5" xfId="0" applyFont="1" applyBorder="1"/>
    <xf numFmtId="0" fontId="4" fillId="0" borderId="5" xfId="0" applyFont="1" applyBorder="1"/>
    <xf numFmtId="165" fontId="4" fillId="0" borderId="7" xfId="2" applyNumberFormat="1" applyFont="1" applyFill="1" applyBorder="1" applyAlignment="1">
      <alignment horizontal="right" vertical="center"/>
    </xf>
    <xf numFmtId="0" fontId="4" fillId="0" borderId="5" xfId="0" applyFont="1" applyBorder="1" applyAlignment="1">
      <alignment vertical="center"/>
    </xf>
    <xf numFmtId="0" fontId="5" fillId="0" borderId="5" xfId="0" applyFont="1" applyBorder="1" applyAlignment="1">
      <alignment vertical="center"/>
    </xf>
    <xf numFmtId="0" fontId="4" fillId="0" borderId="8" xfId="0" applyFont="1" applyBorder="1" applyAlignment="1">
      <alignment vertical="center"/>
    </xf>
    <xf numFmtId="0" fontId="5" fillId="0" borderId="5" xfId="0" applyFont="1" applyBorder="1" applyAlignment="1">
      <alignment horizontal="left" vertical="center"/>
    </xf>
    <xf numFmtId="0" fontId="5" fillId="0" borderId="9" xfId="0" applyFont="1" applyBorder="1" applyAlignment="1">
      <alignment horizontal="left" vertical="center"/>
    </xf>
    <xf numFmtId="0" fontId="4" fillId="0" borderId="5" xfId="0" applyFont="1" applyBorder="1" applyAlignment="1">
      <alignment horizontal="left" vertical="center"/>
    </xf>
    <xf numFmtId="0" fontId="5" fillId="0" borderId="8" xfId="0" applyFont="1" applyBorder="1"/>
    <xf numFmtId="0" fontId="4" fillId="0" borderId="8" xfId="0" applyFont="1" applyBorder="1"/>
    <xf numFmtId="9" fontId="4" fillId="0" borderId="0" xfId="1" applyFont="1" applyBorder="1" applyAlignment="1">
      <alignment horizontal="right"/>
    </xf>
    <xf numFmtId="0" fontId="5" fillId="5" borderId="5" xfId="0" applyFont="1" applyFill="1" applyBorder="1" applyAlignment="1">
      <alignment horizontal="left" vertical="center"/>
    </xf>
    <xf numFmtId="0" fontId="4" fillId="5" borderId="5" xfId="0" applyFont="1" applyFill="1" applyBorder="1" applyAlignment="1">
      <alignment horizontal="left" vertical="center"/>
    </xf>
    <xf numFmtId="0" fontId="5" fillId="2" borderId="5" xfId="0" applyFont="1" applyFill="1" applyBorder="1" applyAlignment="1">
      <alignment horizontal="left" vertical="center"/>
    </xf>
    <xf numFmtId="0" fontId="5" fillId="2" borderId="12" xfId="0" applyFont="1" applyFill="1" applyBorder="1" applyAlignment="1">
      <alignment horizontal="left" vertical="center"/>
    </xf>
    <xf numFmtId="0" fontId="5" fillId="0" borderId="21" xfId="0" applyFont="1" applyBorder="1" applyAlignment="1">
      <alignment horizontal="right"/>
    </xf>
    <xf numFmtId="0" fontId="5" fillId="3" borderId="17" xfId="0" applyFont="1" applyFill="1" applyBorder="1" applyAlignment="1">
      <alignment horizontal="center" wrapText="1"/>
    </xf>
    <xf numFmtId="0" fontId="5" fillId="3" borderId="4" xfId="0" applyFont="1" applyFill="1" applyBorder="1" applyAlignment="1">
      <alignment horizontal="center" wrapText="1"/>
    </xf>
    <xf numFmtId="9" fontId="5" fillId="0" borderId="6" xfId="0" applyNumberFormat="1" applyFont="1" applyBorder="1" applyAlignment="1">
      <alignment horizontal="right" vertical="center"/>
    </xf>
    <xf numFmtId="3" fontId="4" fillId="0" borderId="6" xfId="1" applyNumberFormat="1" applyFont="1" applyBorder="1" applyAlignment="1">
      <alignment horizontal="right"/>
    </xf>
    <xf numFmtId="3" fontId="4" fillId="0" borderId="6" xfId="0" quotePrefix="1" applyNumberFormat="1" applyFont="1" applyBorder="1" applyAlignment="1">
      <alignment horizontal="right"/>
    </xf>
    <xf numFmtId="167" fontId="5" fillId="0" borderId="6" xfId="0" applyNumberFormat="1" applyFont="1" applyBorder="1" applyAlignment="1">
      <alignment horizontal="right"/>
    </xf>
    <xf numFmtId="3" fontId="4" fillId="0" borderId="6" xfId="0" applyNumberFormat="1" applyFont="1" applyBorder="1"/>
    <xf numFmtId="9" fontId="4" fillId="0" borderId="6" xfId="0" applyNumberFormat="1" applyFont="1" applyBorder="1"/>
    <xf numFmtId="3" fontId="12" fillId="0" borderId="6" xfId="0" applyNumberFormat="1" applyFont="1" applyBorder="1"/>
    <xf numFmtId="9" fontId="12" fillId="0" borderId="6" xfId="0" applyNumberFormat="1" applyFont="1" applyBorder="1"/>
    <xf numFmtId="0" fontId="12" fillId="0" borderId="6" xfId="0" applyFont="1" applyBorder="1"/>
    <xf numFmtId="4" fontId="12" fillId="0" borderId="6" xfId="0" applyNumberFormat="1" applyFont="1" applyBorder="1"/>
    <xf numFmtId="3" fontId="14" fillId="0" borderId="6" xfId="0" applyNumberFormat="1" applyFont="1" applyBorder="1"/>
    <xf numFmtId="9" fontId="14" fillId="0" borderId="6" xfId="0" applyNumberFormat="1" applyFont="1" applyBorder="1"/>
    <xf numFmtId="9" fontId="5" fillId="0" borderId="6" xfId="0" applyNumberFormat="1" applyFont="1" applyBorder="1"/>
    <xf numFmtId="3" fontId="5" fillId="0" borderId="6" xfId="0" applyNumberFormat="1" applyFont="1" applyBorder="1"/>
    <xf numFmtId="1" fontId="4" fillId="0" borderId="6" xfId="0" applyNumberFormat="1" applyFont="1" applyBorder="1" applyAlignment="1">
      <alignment horizontal="right"/>
    </xf>
    <xf numFmtId="4" fontId="12" fillId="0" borderId="6" xfId="0" applyNumberFormat="1" applyFont="1" applyBorder="1" applyAlignment="1">
      <alignment horizontal="right"/>
    </xf>
    <xf numFmtId="0" fontId="4" fillId="0" borderId="8" xfId="0" applyFont="1" applyBorder="1" applyAlignment="1">
      <alignment horizontal="left" wrapText="1"/>
    </xf>
    <xf numFmtId="167" fontId="14" fillId="0" borderId="6" xfId="0" applyNumberFormat="1" applyFont="1" applyBorder="1"/>
    <xf numFmtId="0" fontId="5" fillId="6" borderId="5" xfId="0" applyFont="1" applyFill="1" applyBorder="1" applyAlignment="1">
      <alignment horizontal="left" wrapText="1"/>
    </xf>
    <xf numFmtId="0" fontId="4" fillId="6" borderId="6" xfId="0" applyFont="1" applyFill="1" applyBorder="1" applyAlignment="1">
      <alignment horizontal="right"/>
    </xf>
    <xf numFmtId="0" fontId="5" fillId="6" borderId="6" xfId="0" applyFont="1" applyFill="1" applyBorder="1" applyAlignment="1">
      <alignment horizontal="right"/>
    </xf>
    <xf numFmtId="0" fontId="12" fillId="6" borderId="6" xfId="0" applyFont="1" applyFill="1" applyBorder="1"/>
    <xf numFmtId="0" fontId="4" fillId="6" borderId="6" xfId="0" applyFont="1" applyFill="1" applyBorder="1" applyAlignment="1">
      <alignment horizontal="right" vertical="center"/>
    </xf>
    <xf numFmtId="0" fontId="5" fillId="6" borderId="9" xfId="0" applyFont="1" applyFill="1" applyBorder="1" applyAlignment="1">
      <alignment horizontal="left" wrapText="1"/>
    </xf>
    <xf numFmtId="0" fontId="5" fillId="6" borderId="6" xfId="0" applyFont="1" applyFill="1" applyBorder="1" applyAlignment="1">
      <alignment horizontal="left"/>
    </xf>
    <xf numFmtId="9" fontId="4" fillId="0" borderId="6" xfId="0" applyNumberFormat="1" applyFont="1" applyBorder="1" applyAlignment="1">
      <alignment horizontal="left"/>
    </xf>
    <xf numFmtId="3" fontId="4" fillId="0" borderId="6" xfId="0" applyNumberFormat="1" applyFont="1" applyBorder="1" applyAlignment="1">
      <alignment horizontal="left"/>
    </xf>
    <xf numFmtId="0" fontId="12" fillId="0" borderId="0" xfId="0" applyFont="1" applyAlignment="1">
      <alignment horizontal="right" vertical="top"/>
    </xf>
    <xf numFmtId="167" fontId="5" fillId="2" borderId="13" xfId="2" applyNumberFormat="1" applyFont="1" applyFill="1" applyBorder="1" applyAlignment="1">
      <alignment horizontal="right" vertical="center"/>
    </xf>
    <xf numFmtId="9" fontId="5" fillId="0" borderId="13" xfId="1" applyFont="1" applyBorder="1" applyAlignment="1">
      <alignment horizontal="right" vertical="center"/>
    </xf>
    <xf numFmtId="167" fontId="5" fillId="0" borderId="13" xfId="2" applyNumberFormat="1" applyFont="1" applyFill="1" applyBorder="1" applyAlignment="1">
      <alignment horizontal="right" vertical="center"/>
    </xf>
    <xf numFmtId="9" fontId="5" fillId="0" borderId="13" xfId="1" applyFont="1" applyFill="1" applyBorder="1" applyAlignment="1">
      <alignment horizontal="right" vertical="center"/>
    </xf>
    <xf numFmtId="165" fontId="5" fillId="0" borderId="13" xfId="2" applyNumberFormat="1" applyFont="1" applyFill="1" applyBorder="1" applyAlignment="1">
      <alignment horizontal="right" vertical="center"/>
    </xf>
    <xf numFmtId="165" fontId="5" fillId="0" borderId="14" xfId="2" applyNumberFormat="1" applyFont="1" applyFill="1" applyBorder="1" applyAlignment="1">
      <alignment horizontal="right" vertical="center"/>
    </xf>
    <xf numFmtId="0" fontId="4" fillId="0" borderId="20" xfId="0" applyFont="1" applyBorder="1"/>
    <xf numFmtId="0" fontId="14" fillId="0" borderId="0" xfId="0" applyFont="1"/>
    <xf numFmtId="0" fontId="14" fillId="0" borderId="6" xfId="0" applyFont="1" applyBorder="1"/>
    <xf numFmtId="0" fontId="5" fillId="3" borderId="17" xfId="0" applyFont="1" applyFill="1" applyBorder="1" applyAlignment="1">
      <alignment horizontal="center" vertical="center"/>
    </xf>
    <xf numFmtId="0" fontId="5" fillId="3" borderId="4" xfId="0" applyFont="1" applyFill="1" applyBorder="1" applyAlignment="1">
      <alignment horizontal="center" vertical="center"/>
    </xf>
    <xf numFmtId="0" fontId="14" fillId="0" borderId="7" xfId="0" applyFont="1" applyBorder="1"/>
    <xf numFmtId="0" fontId="5" fillId="3" borderId="17" xfId="0" applyFont="1" applyFill="1" applyBorder="1" applyAlignment="1">
      <alignment horizontal="center" wrapText="1"/>
    </xf>
    <xf numFmtId="0" fontId="10" fillId="0" borderId="0" xfId="3" applyAlignment="1">
      <alignment horizontal="left"/>
    </xf>
    <xf numFmtId="0" fontId="10" fillId="0" borderId="0" xfId="3" applyAlignment="1">
      <alignment horizontal="left" wrapText="1"/>
    </xf>
    <xf numFmtId="0" fontId="10" fillId="0" borderId="15" xfId="3" applyBorder="1" applyAlignment="1">
      <alignment horizontal="left"/>
    </xf>
    <xf numFmtId="0" fontId="4" fillId="0" borderId="0" xfId="0" applyFont="1" applyAlignment="1">
      <alignment horizontal="left"/>
    </xf>
    <xf numFmtId="0" fontId="5" fillId="3" borderId="2" xfId="0" applyFont="1" applyFill="1" applyBorder="1" applyAlignment="1">
      <alignment horizontal="center"/>
    </xf>
    <xf numFmtId="0" fontId="5" fillId="3" borderId="3" xfId="0" applyFont="1" applyFill="1" applyBorder="1" applyAlignment="1">
      <alignment horizontal="center"/>
    </xf>
    <xf numFmtId="0" fontId="4" fillId="0" borderId="35" xfId="0" applyFont="1" applyBorder="1" applyAlignment="1">
      <alignment horizontal="left"/>
    </xf>
    <xf numFmtId="0" fontId="5" fillId="3" borderId="33" xfId="0" applyFont="1" applyFill="1" applyBorder="1" applyAlignment="1">
      <alignment horizontal="center"/>
    </xf>
    <xf numFmtId="0" fontId="4" fillId="0" borderId="0" xfId="0" applyFont="1" applyAlignment="1">
      <alignment horizontal="left" wrapText="1"/>
    </xf>
    <xf numFmtId="0" fontId="10" fillId="0" borderId="0" xfId="3" applyFill="1"/>
    <xf numFmtId="0" fontId="10" fillId="0" borderId="0" xfId="3" applyFill="1" applyAlignment="1">
      <alignment horizontal="right"/>
    </xf>
    <xf numFmtId="0" fontId="0" fillId="0" borderId="0" xfId="0" applyFill="1"/>
    <xf numFmtId="0" fontId="4" fillId="0" borderId="0" xfId="0" applyFont="1" applyFill="1" applyAlignment="1">
      <alignment horizontal="left"/>
    </xf>
    <xf numFmtId="0" fontId="4" fillId="0" borderId="0" xfId="0" applyFont="1" applyFill="1"/>
    <xf numFmtId="9" fontId="4" fillId="0" borderId="0" xfId="0" applyNumberFormat="1" applyFont="1" applyFill="1" applyAlignment="1">
      <alignment horizontal="right"/>
    </xf>
    <xf numFmtId="0" fontId="4" fillId="0" borderId="0" xfId="0" applyFont="1" applyFill="1" applyAlignment="1">
      <alignment horizontal="right"/>
    </xf>
    <xf numFmtId="0" fontId="12" fillId="0" borderId="0" xfId="0" applyFont="1" applyFill="1"/>
    <xf numFmtId="0" fontId="0" fillId="0" borderId="0" xfId="0" applyFont="1"/>
  </cellXfs>
  <cellStyles count="4">
    <cellStyle name="Comma 2" xfId="2" xr:uid="{F2CF370F-46A2-4C74-A78B-3D9ED5DF8229}"/>
    <cellStyle name="Normal" xfId="0" builtinId="0"/>
    <cellStyle name="Percent" xfId="1" builtinId="5"/>
    <cellStyle name="Standard 4" xfId="3" xr:uid="{C9EE399F-2B5A-428E-83E7-EE09B2F629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153760</xdr:colOff>
      <xdr:row>0</xdr:row>
      <xdr:rowOff>142875</xdr:rowOff>
    </xdr:from>
    <xdr:to>
      <xdr:col>8</xdr:col>
      <xdr:colOff>921501</xdr:colOff>
      <xdr:row>3</xdr:row>
      <xdr:rowOff>67584</xdr:rowOff>
    </xdr:to>
    <xdr:pic>
      <xdr:nvPicPr>
        <xdr:cNvPr id="2" name="Picture 1">
          <a:extLst>
            <a:ext uri="{FF2B5EF4-FFF2-40B4-BE49-F238E27FC236}">
              <a16:creationId xmlns:a16="http://schemas.microsoft.com/office/drawing/2014/main" id="{CA1FB1EF-DF80-405B-8CA8-9E2C9FE9A4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0610" y="142875"/>
          <a:ext cx="1807329" cy="4662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601436</xdr:colOff>
      <xdr:row>0</xdr:row>
      <xdr:rowOff>95249</xdr:rowOff>
    </xdr:from>
    <xdr:to>
      <xdr:col>11</xdr:col>
      <xdr:colOff>495609</xdr:colOff>
      <xdr:row>3</xdr:row>
      <xdr:rowOff>20369</xdr:rowOff>
    </xdr:to>
    <xdr:pic>
      <xdr:nvPicPr>
        <xdr:cNvPr id="2" name="Picture 1">
          <a:extLst>
            <a:ext uri="{FF2B5EF4-FFF2-40B4-BE49-F238E27FC236}">
              <a16:creationId xmlns:a16="http://schemas.microsoft.com/office/drawing/2014/main" id="{CEBBC1DF-A199-41CF-8EDE-0292454847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88111" y="95249"/>
          <a:ext cx="1808698" cy="4653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219075</xdr:colOff>
      <xdr:row>0</xdr:row>
      <xdr:rowOff>115661</xdr:rowOff>
    </xdr:from>
    <xdr:to>
      <xdr:col>6</xdr:col>
      <xdr:colOff>658440</xdr:colOff>
      <xdr:row>3</xdr:row>
      <xdr:rowOff>36752</xdr:rowOff>
    </xdr:to>
    <xdr:pic>
      <xdr:nvPicPr>
        <xdr:cNvPr id="3" name="Picture 2">
          <a:extLst>
            <a:ext uri="{FF2B5EF4-FFF2-40B4-BE49-F238E27FC236}">
              <a16:creationId xmlns:a16="http://schemas.microsoft.com/office/drawing/2014/main" id="{171D63AA-2441-4012-8D1D-C3FE6FADCA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10200" y="115661"/>
          <a:ext cx="1809605" cy="4640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3B0F1-A9D0-4554-9C37-36E2804B4B60}">
  <dimension ref="A1:I114"/>
  <sheetViews>
    <sheetView tabSelected="1" topLeftCell="A87" workbookViewId="0">
      <selection activeCell="L109" sqref="L109"/>
    </sheetView>
  </sheetViews>
  <sheetFormatPr defaultColWidth="9.42578125" defaultRowHeight="15" x14ac:dyDescent="0.25"/>
  <cols>
    <col min="2" max="2" width="60.42578125" style="39" customWidth="1"/>
    <col min="3" max="3" width="10.5703125" style="39" customWidth="1"/>
    <col min="4" max="4" width="9.85546875" style="18" customWidth="1"/>
    <col min="5" max="5" width="10.5703125" style="40" customWidth="1"/>
    <col min="6" max="6" width="9.7109375" style="40" customWidth="1"/>
    <col min="7" max="9" width="14.7109375" style="39" customWidth="1"/>
  </cols>
  <sheetData>
    <row r="1" spans="2:9" x14ac:dyDescent="0.25">
      <c r="B1" s="18"/>
      <c r="C1" s="18"/>
      <c r="D1" s="101"/>
      <c r="E1" s="104"/>
      <c r="G1" s="105"/>
      <c r="H1" s="105"/>
      <c r="I1" s="105"/>
    </row>
    <row r="2" spans="2:9" x14ac:dyDescent="0.25">
      <c r="B2" s="2" t="s">
        <v>150</v>
      </c>
      <c r="C2" s="2"/>
      <c r="D2" s="102"/>
      <c r="E2" s="105"/>
      <c r="F2" s="88"/>
      <c r="G2" s="88"/>
      <c r="H2" s="88"/>
      <c r="I2" s="88"/>
    </row>
    <row r="3" spans="2:9" x14ac:dyDescent="0.25">
      <c r="B3" s="2" t="s">
        <v>0</v>
      </c>
      <c r="C3" s="2"/>
      <c r="D3" s="103"/>
      <c r="E3" s="88"/>
      <c r="F3" s="86"/>
      <c r="G3" s="105"/>
      <c r="H3" s="105"/>
      <c r="I3" s="105"/>
    </row>
    <row r="4" spans="2:9" ht="15.75" thickBot="1" x14ac:dyDescent="0.3">
      <c r="B4" s="76"/>
      <c r="C4" s="76"/>
      <c r="D4" s="102"/>
      <c r="E4" s="139"/>
      <c r="F4" s="43"/>
      <c r="G4" s="88"/>
      <c r="H4" s="88"/>
      <c r="I4" s="88"/>
    </row>
    <row r="5" spans="2:9" x14ac:dyDescent="0.25">
      <c r="B5" s="44" t="s">
        <v>1</v>
      </c>
      <c r="C5" s="182" t="s">
        <v>157</v>
      </c>
      <c r="D5" s="182"/>
      <c r="E5" s="182" t="s">
        <v>2</v>
      </c>
      <c r="F5" s="182"/>
      <c r="G5" s="140" t="s">
        <v>3</v>
      </c>
      <c r="H5" s="140" t="s">
        <v>4</v>
      </c>
      <c r="I5" s="141" t="s">
        <v>5</v>
      </c>
    </row>
    <row r="6" spans="2:9" x14ac:dyDescent="0.25">
      <c r="B6" s="4" t="s">
        <v>158</v>
      </c>
      <c r="C6" s="5"/>
      <c r="D6" s="5"/>
      <c r="E6" s="5"/>
      <c r="F6" s="5"/>
      <c r="G6" s="5"/>
      <c r="H6" s="5"/>
      <c r="I6" s="6"/>
    </row>
    <row r="7" spans="2:9" x14ac:dyDescent="0.25">
      <c r="B7" s="7" t="s">
        <v>6</v>
      </c>
      <c r="C7" s="106">
        <v>67719.510989959002</v>
      </c>
      <c r="D7" s="107"/>
      <c r="E7" s="8">
        <v>71910.712089171997</v>
      </c>
      <c r="F7" s="9"/>
      <c r="G7" s="10">
        <v>70795</v>
      </c>
      <c r="H7" s="10">
        <v>68518.321669341996</v>
      </c>
      <c r="I7" s="122">
        <v>70751.781870175997</v>
      </c>
    </row>
    <row r="8" spans="2:9" x14ac:dyDescent="0.25">
      <c r="B8" s="123" t="s">
        <v>7</v>
      </c>
      <c r="C8" s="106">
        <v>57045.294659833002</v>
      </c>
      <c r="D8" s="107">
        <f>C8/C7</f>
        <v>0.84237605714978214</v>
      </c>
      <c r="E8" s="8">
        <v>60252.294048759999</v>
      </c>
      <c r="F8" s="9">
        <f>E8/E7</f>
        <v>0.83787647623409545</v>
      </c>
      <c r="G8" s="10">
        <v>58690</v>
      </c>
      <c r="H8" s="10">
        <v>57079.562584473002</v>
      </c>
      <c r="I8" s="122">
        <v>59116.052463512002</v>
      </c>
    </row>
    <row r="9" spans="2:9" x14ac:dyDescent="0.25">
      <c r="B9" s="124" t="s">
        <v>8</v>
      </c>
      <c r="C9" s="109">
        <v>26559.019651596001</v>
      </c>
      <c r="D9" s="110"/>
      <c r="E9" s="11">
        <v>29468.528403462999</v>
      </c>
      <c r="F9" s="12"/>
      <c r="G9" s="13">
        <v>26120.025611527999</v>
      </c>
      <c r="H9" s="13">
        <v>25572.71912057</v>
      </c>
      <c r="I9" s="125">
        <v>28566.264640683999</v>
      </c>
    </row>
    <row r="10" spans="2:9" x14ac:dyDescent="0.25">
      <c r="B10" s="124" t="s">
        <v>9</v>
      </c>
      <c r="C10" s="109">
        <v>9109.9734264474992</v>
      </c>
      <c r="D10" s="110"/>
      <c r="E10" s="11">
        <v>9151.0436206098002</v>
      </c>
      <c r="F10" s="12"/>
      <c r="G10" s="13">
        <v>9854.5219703518997</v>
      </c>
      <c r="H10" s="13">
        <v>9076.1717048096998</v>
      </c>
      <c r="I10" s="125">
        <v>11194.280387375</v>
      </c>
    </row>
    <row r="11" spans="2:9" x14ac:dyDescent="0.25">
      <c r="B11" s="124" t="s">
        <v>10</v>
      </c>
      <c r="C11" s="109">
        <v>8189.0062891117996</v>
      </c>
      <c r="D11" s="110"/>
      <c r="E11" s="11">
        <v>7964.9884568689004</v>
      </c>
      <c r="F11" s="12"/>
      <c r="G11" s="13">
        <v>9720.7216318148003</v>
      </c>
      <c r="H11" s="13">
        <v>11604.074601623999</v>
      </c>
      <c r="I11" s="125">
        <v>8011.0021202488997</v>
      </c>
    </row>
    <row r="12" spans="2:9" x14ac:dyDescent="0.25">
      <c r="B12" s="126" t="s">
        <v>11</v>
      </c>
      <c r="C12" s="109">
        <v>1408.7556972436</v>
      </c>
      <c r="D12" s="110"/>
      <c r="E12" s="11">
        <v>1643.1685817939999</v>
      </c>
      <c r="F12" s="12"/>
      <c r="G12" s="13">
        <v>2044.9396596834999</v>
      </c>
      <c r="H12" s="13">
        <v>1963.8727945395001</v>
      </c>
      <c r="I12" s="125">
        <v>1828.889020224</v>
      </c>
    </row>
    <row r="13" spans="2:9" x14ac:dyDescent="0.25">
      <c r="B13" s="126" t="s">
        <v>12</v>
      </c>
      <c r="C13" s="109">
        <v>3556.4433310719</v>
      </c>
      <c r="D13" s="110"/>
      <c r="E13" s="11">
        <v>2750.3875479605999</v>
      </c>
      <c r="F13" s="12"/>
      <c r="G13" s="13">
        <v>2972.1276724433001</v>
      </c>
      <c r="H13" s="13">
        <v>2516.3423951219002</v>
      </c>
      <c r="I13" s="125">
        <v>3127.1154573545</v>
      </c>
    </row>
    <row r="14" spans="2:9" x14ac:dyDescent="0.25">
      <c r="B14" s="126" t="s">
        <v>13</v>
      </c>
      <c r="C14" s="109">
        <v>69.535652032399994</v>
      </c>
      <c r="D14" s="110"/>
      <c r="E14" s="11">
        <v>33.243732289387999</v>
      </c>
      <c r="F14" s="12"/>
      <c r="G14" s="13">
        <v>7.1599399999999997</v>
      </c>
      <c r="H14" s="13">
        <v>7.1021999999999998</v>
      </c>
      <c r="I14" s="125">
        <v>6.14459</v>
      </c>
    </row>
    <row r="15" spans="2:9" x14ac:dyDescent="0.25">
      <c r="B15" s="126" t="s">
        <v>14</v>
      </c>
      <c r="C15" s="109">
        <v>2595.7176494120999</v>
      </c>
      <c r="D15" s="110"/>
      <c r="E15" s="11">
        <v>4702.9189947976001</v>
      </c>
      <c r="F15" s="12"/>
      <c r="G15" s="13">
        <v>4017.2546439900002</v>
      </c>
      <c r="H15" s="13">
        <v>2846.9829625007001</v>
      </c>
      <c r="I15" s="125">
        <v>3170.8710398833</v>
      </c>
    </row>
    <row r="16" spans="2:9" x14ac:dyDescent="0.25">
      <c r="B16" s="126" t="s">
        <v>15</v>
      </c>
      <c r="C16" s="109">
        <v>1549.4518721827001</v>
      </c>
      <c r="D16" s="110"/>
      <c r="E16" s="11">
        <v>1641.2638471304999</v>
      </c>
      <c r="F16" s="12"/>
      <c r="G16" s="13">
        <v>1588.6482248842999</v>
      </c>
      <c r="H16" s="13">
        <v>1766.9684426321001</v>
      </c>
      <c r="I16" s="125">
        <v>1718.5700361565</v>
      </c>
    </row>
    <row r="17" spans="2:9" x14ac:dyDescent="0.25">
      <c r="B17" s="126" t="s">
        <v>16</v>
      </c>
      <c r="C17" s="109">
        <v>4007.3910907354002</v>
      </c>
      <c r="D17" s="110"/>
      <c r="E17" s="11">
        <v>2896.7508638457002</v>
      </c>
      <c r="F17" s="12"/>
      <c r="G17" s="13">
        <v>2365</v>
      </c>
      <c r="H17" s="13">
        <v>1725.3283626745001</v>
      </c>
      <c r="I17" s="125">
        <v>1492.9151715858</v>
      </c>
    </row>
    <row r="18" spans="2:9" x14ac:dyDescent="0.25">
      <c r="B18" s="127" t="s">
        <v>17</v>
      </c>
      <c r="C18" s="106">
        <v>10674.216330126001</v>
      </c>
      <c r="D18" s="107">
        <f>C18/C7</f>
        <v>0.15762394285021789</v>
      </c>
      <c r="E18" s="8">
        <v>11658.418040412</v>
      </c>
      <c r="F18" s="9">
        <f>E18/E7</f>
        <v>0.16212352376590461</v>
      </c>
      <c r="G18" s="10">
        <v>12104.830013634</v>
      </c>
      <c r="H18" s="10">
        <v>11438.759084869</v>
      </c>
      <c r="I18" s="122">
        <v>11635.729406664001</v>
      </c>
    </row>
    <row r="19" spans="2:9" x14ac:dyDescent="0.25">
      <c r="B19" s="126" t="s">
        <v>18</v>
      </c>
      <c r="C19" s="109">
        <v>7334.7734277459003</v>
      </c>
      <c r="D19" s="110"/>
      <c r="E19" s="11">
        <v>6349.0677703313004</v>
      </c>
      <c r="F19" s="12"/>
      <c r="G19" s="13">
        <v>6583.1358878962001</v>
      </c>
      <c r="H19" s="13">
        <v>5939.1354157183996</v>
      </c>
      <c r="I19" s="125">
        <v>7403.6567929229996</v>
      </c>
    </row>
    <row r="20" spans="2:9" x14ac:dyDescent="0.25">
      <c r="B20" s="128" t="s">
        <v>19</v>
      </c>
      <c r="C20" s="109">
        <v>3339.4429023801999</v>
      </c>
      <c r="D20" s="110"/>
      <c r="E20" s="11">
        <v>5309.3502700809004</v>
      </c>
      <c r="F20" s="12"/>
      <c r="G20" s="13">
        <v>5521.6941257375001</v>
      </c>
      <c r="H20" s="13">
        <v>5499.6236691509002</v>
      </c>
      <c r="I20" s="125">
        <v>4232.0726137404999</v>
      </c>
    </row>
    <row r="21" spans="2:9" x14ac:dyDescent="0.25">
      <c r="B21" s="128" t="s">
        <v>151</v>
      </c>
      <c r="C21" s="14" t="s">
        <v>20</v>
      </c>
      <c r="D21" s="14"/>
      <c r="E21" s="14" t="s">
        <v>20</v>
      </c>
      <c r="F21" s="14"/>
      <c r="G21" s="13"/>
      <c r="H21" s="13"/>
      <c r="I21" s="125"/>
    </row>
    <row r="22" spans="2:9" x14ac:dyDescent="0.25">
      <c r="B22" s="4" t="s">
        <v>21</v>
      </c>
      <c r="C22" s="5"/>
      <c r="D22" s="5"/>
      <c r="E22" s="5"/>
      <c r="F22" s="5"/>
      <c r="G22" s="5"/>
      <c r="H22" s="5"/>
      <c r="I22" s="6"/>
    </row>
    <row r="23" spans="2:9" x14ac:dyDescent="0.25">
      <c r="B23" s="129" t="s">
        <v>22</v>
      </c>
      <c r="C23" s="106">
        <v>247618</v>
      </c>
      <c r="D23" s="111"/>
      <c r="E23" s="8">
        <v>244334.62606882001</v>
      </c>
      <c r="F23" s="15"/>
      <c r="G23" s="10">
        <v>240721.76831717999</v>
      </c>
      <c r="H23" s="10">
        <v>239070.43790839001</v>
      </c>
      <c r="I23" s="122">
        <v>254211.91772247999</v>
      </c>
    </row>
    <row r="24" spans="2:9" x14ac:dyDescent="0.25">
      <c r="B24" s="130" t="s">
        <v>23</v>
      </c>
      <c r="C24" s="106">
        <v>168417</v>
      </c>
      <c r="D24" s="107">
        <v>0.68</v>
      </c>
      <c r="E24" s="8">
        <v>167269.94751021999</v>
      </c>
      <c r="F24" s="9">
        <v>0.68</v>
      </c>
      <c r="G24" s="8">
        <v>167998.85945044999</v>
      </c>
      <c r="H24" s="8">
        <v>171361.78937672</v>
      </c>
      <c r="I24" s="16">
        <v>184471.38223508</v>
      </c>
    </row>
    <row r="25" spans="2:9" x14ac:dyDescent="0.25">
      <c r="B25" s="131" t="s">
        <v>24</v>
      </c>
      <c r="C25" s="109" t="s">
        <v>25</v>
      </c>
      <c r="D25" s="107"/>
      <c r="E25" s="11" t="s">
        <v>25</v>
      </c>
      <c r="F25" s="9"/>
      <c r="G25" s="11" t="s">
        <v>25</v>
      </c>
      <c r="H25" s="11" t="s">
        <v>25</v>
      </c>
      <c r="I25" s="17" t="s">
        <v>25</v>
      </c>
    </row>
    <row r="26" spans="2:9" x14ac:dyDescent="0.25">
      <c r="B26" s="131" t="s">
        <v>26</v>
      </c>
      <c r="C26" s="109">
        <v>76337</v>
      </c>
      <c r="D26" s="110"/>
      <c r="E26" s="11">
        <v>74458.772199454004</v>
      </c>
      <c r="F26" s="12"/>
      <c r="G26" s="11">
        <v>75205.732635755994</v>
      </c>
      <c r="H26" s="11">
        <v>76073.071091038</v>
      </c>
      <c r="I26" s="17">
        <v>68796.849805364007</v>
      </c>
    </row>
    <row r="27" spans="2:9" x14ac:dyDescent="0.25">
      <c r="B27" s="131" t="s">
        <v>27</v>
      </c>
      <c r="C27" s="109">
        <v>47651.132445335003</v>
      </c>
      <c r="D27" s="110"/>
      <c r="E27" s="11">
        <v>45550.770431222001</v>
      </c>
      <c r="F27" s="12"/>
      <c r="G27" s="11">
        <v>43034.723184064002</v>
      </c>
      <c r="H27" s="11">
        <v>46112.887184088999</v>
      </c>
      <c r="I27" s="17">
        <v>58534.669552136002</v>
      </c>
    </row>
    <row r="28" spans="2:9" x14ac:dyDescent="0.25">
      <c r="B28" s="131" t="s">
        <v>28</v>
      </c>
      <c r="C28" s="109" t="s">
        <v>25</v>
      </c>
      <c r="D28" s="110"/>
      <c r="E28" s="11" t="s">
        <v>25</v>
      </c>
      <c r="F28" s="12"/>
      <c r="G28" s="11" t="s">
        <v>25</v>
      </c>
      <c r="H28" s="11" t="s">
        <v>25</v>
      </c>
      <c r="I28" s="17" t="s">
        <v>25</v>
      </c>
    </row>
    <row r="29" spans="2:9" x14ac:dyDescent="0.25">
      <c r="B29" s="131" t="s">
        <v>29</v>
      </c>
      <c r="C29" s="18">
        <v>44429.179978351</v>
      </c>
      <c r="D29" s="110"/>
      <c r="E29" s="14">
        <v>47260.404879547998</v>
      </c>
      <c r="F29" s="12"/>
      <c r="G29" s="14">
        <v>49758.403630629</v>
      </c>
      <c r="H29" s="14">
        <v>49175.831101590004</v>
      </c>
      <c r="I29" s="30">
        <v>57139.862877582003</v>
      </c>
    </row>
    <row r="30" spans="2:9" x14ac:dyDescent="0.25">
      <c r="B30" s="129" t="s">
        <v>30</v>
      </c>
      <c r="C30" s="106">
        <v>5606.5281574083001</v>
      </c>
      <c r="D30" s="107">
        <f>C30/C23</f>
        <v>2.264184412041249E-2</v>
      </c>
      <c r="E30" s="8">
        <v>6761.6033760333003</v>
      </c>
      <c r="F30" s="9">
        <f>E30/E23</f>
        <v>2.767353725021687E-2</v>
      </c>
      <c r="G30" s="8">
        <v>7237.0083685299996</v>
      </c>
      <c r="H30" s="8">
        <v>8234.1853494000006</v>
      </c>
      <c r="I30" s="16">
        <v>10142.300852258</v>
      </c>
    </row>
    <row r="31" spans="2:9" x14ac:dyDescent="0.25">
      <c r="B31" s="129" t="s">
        <v>152</v>
      </c>
      <c r="C31" s="106">
        <v>73594.217513746</v>
      </c>
      <c r="D31" s="107">
        <f>C31/C$23</f>
        <v>0.29720867430375014</v>
      </c>
      <c r="E31" s="8">
        <v>70303.075182564993</v>
      </c>
      <c r="F31" s="9">
        <f>E31/E$23</f>
        <v>0.28773275533514936</v>
      </c>
      <c r="G31" s="8">
        <v>65485.900498196999</v>
      </c>
      <c r="H31" s="8">
        <v>59474.463182273998</v>
      </c>
      <c r="I31" s="16">
        <v>59598.234635139997</v>
      </c>
    </row>
    <row r="32" spans="2:9" x14ac:dyDescent="0.25">
      <c r="B32" s="132" t="s">
        <v>153</v>
      </c>
      <c r="C32" s="106">
        <f>C33+C34</f>
        <v>3757.66</v>
      </c>
      <c r="D32" s="112"/>
      <c r="E32" s="8"/>
      <c r="F32" s="112"/>
      <c r="G32" s="8"/>
      <c r="H32" s="8"/>
      <c r="I32" s="16"/>
    </row>
    <row r="33" spans="2:9" x14ac:dyDescent="0.25">
      <c r="B33" s="133" t="s">
        <v>154</v>
      </c>
      <c r="C33" s="109">
        <v>3755.62</v>
      </c>
      <c r="D33" s="112"/>
      <c r="E33" s="8"/>
      <c r="F33" s="112"/>
      <c r="G33" s="8"/>
      <c r="H33" s="8"/>
      <c r="I33" s="16"/>
    </row>
    <row r="34" spans="2:9" x14ac:dyDescent="0.25">
      <c r="B34" s="133" t="s">
        <v>155</v>
      </c>
      <c r="C34" s="109">
        <v>2.04</v>
      </c>
      <c r="D34" s="112"/>
      <c r="E34" s="8"/>
      <c r="F34" s="112"/>
      <c r="G34" s="8"/>
      <c r="H34" s="8"/>
      <c r="I34" s="16"/>
    </row>
    <row r="35" spans="2:9" x14ac:dyDescent="0.25">
      <c r="B35" s="132" t="s">
        <v>31</v>
      </c>
      <c r="C35" s="19">
        <f>C23/C104</f>
        <v>88.675691161724671</v>
      </c>
      <c r="D35" s="113"/>
      <c r="E35" s="19">
        <v>85.131049813185001</v>
      </c>
      <c r="F35" s="20"/>
      <c r="G35" s="19">
        <v>84.847826413300993</v>
      </c>
      <c r="H35" s="19">
        <v>83.919698788399003</v>
      </c>
      <c r="I35" s="21">
        <v>92.209335747571004</v>
      </c>
    </row>
    <row r="36" spans="2:9" x14ac:dyDescent="0.25">
      <c r="B36" s="4" t="s">
        <v>170</v>
      </c>
      <c r="C36" s="5"/>
      <c r="D36" s="5"/>
      <c r="E36" s="5"/>
      <c r="F36" s="5"/>
      <c r="G36" s="5"/>
      <c r="H36" s="5"/>
      <c r="I36" s="6"/>
    </row>
    <row r="37" spans="2:9" x14ac:dyDescent="0.25">
      <c r="B37" s="132" t="s">
        <v>32</v>
      </c>
      <c r="C37" s="22">
        <f>C39+C44</f>
        <v>918625.74349145254</v>
      </c>
      <c r="D37" s="114"/>
      <c r="E37" s="22">
        <f>E39+E44</f>
        <v>930665.46897416527</v>
      </c>
      <c r="F37" s="115"/>
      <c r="G37" s="22">
        <f>G39+G44</f>
        <v>923822.96901322098</v>
      </c>
      <c r="H37" s="22">
        <f>H39+H44</f>
        <v>966291.06621556997</v>
      </c>
      <c r="I37" s="23">
        <f>I39+I44</f>
        <v>949120.50365900097</v>
      </c>
    </row>
    <row r="38" spans="2:9" x14ac:dyDescent="0.25">
      <c r="B38" s="132" t="s">
        <v>33</v>
      </c>
      <c r="C38" s="116">
        <f>C40+C44</f>
        <v>933581.83519995958</v>
      </c>
      <c r="D38" s="117"/>
      <c r="E38" s="116">
        <f>E40+E44</f>
        <v>946071.09606546222</v>
      </c>
      <c r="F38" s="117"/>
      <c r="G38" s="22">
        <f>G40+G44</f>
        <v>943253</v>
      </c>
      <c r="H38" s="22">
        <f>H40+H44</f>
        <v>982344.62197887804</v>
      </c>
      <c r="I38" s="23">
        <f>I40+I44</f>
        <v>966292.61762814596</v>
      </c>
    </row>
    <row r="39" spans="2:9" x14ac:dyDescent="0.25">
      <c r="B39" s="132" t="s">
        <v>34</v>
      </c>
      <c r="C39" s="22">
        <v>55149.106063184001</v>
      </c>
      <c r="D39" s="134"/>
      <c r="E39" s="22">
        <v>55929.423531768</v>
      </c>
      <c r="F39" s="134"/>
      <c r="G39" s="25">
        <v>62268.969013221002</v>
      </c>
      <c r="H39" s="25">
        <v>64621.066215569997</v>
      </c>
      <c r="I39" s="122">
        <v>68624.503659000999</v>
      </c>
    </row>
    <row r="40" spans="2:9" x14ac:dyDescent="0.25">
      <c r="B40" s="132" t="s">
        <v>35</v>
      </c>
      <c r="C40" s="22">
        <v>70105.197771691004</v>
      </c>
      <c r="D40" s="115"/>
      <c r="E40" s="22">
        <v>71335.050623065006</v>
      </c>
      <c r="F40" s="115"/>
      <c r="G40" s="25">
        <v>81699</v>
      </c>
      <c r="H40" s="25">
        <v>80674.621978878</v>
      </c>
      <c r="I40" s="122">
        <v>85796.617628146007</v>
      </c>
    </row>
    <row r="41" spans="2:9" x14ac:dyDescent="0.25">
      <c r="B41" s="123" t="s">
        <v>36</v>
      </c>
      <c r="C41" s="106">
        <v>27990.859562543999</v>
      </c>
      <c r="D41" s="107"/>
      <c r="E41" s="8">
        <v>27199.022920468</v>
      </c>
      <c r="F41" s="9"/>
      <c r="G41" s="10">
        <v>29519.969013221002</v>
      </c>
      <c r="H41" s="10">
        <v>29725.301603970001</v>
      </c>
      <c r="I41" s="122">
        <v>30520.843659000999</v>
      </c>
    </row>
    <row r="42" spans="2:9" x14ac:dyDescent="0.25">
      <c r="B42" s="123" t="s">
        <v>37</v>
      </c>
      <c r="C42" s="106">
        <v>27158.246500640002</v>
      </c>
      <c r="D42" s="107"/>
      <c r="E42" s="8">
        <v>28730.4006113</v>
      </c>
      <c r="F42" s="9"/>
      <c r="G42" s="10">
        <v>32749</v>
      </c>
      <c r="H42" s="10">
        <v>34895.764611600003</v>
      </c>
      <c r="I42" s="122">
        <v>38103.660000000003</v>
      </c>
    </row>
    <row r="43" spans="2:9" s="28" customFormat="1" x14ac:dyDescent="0.25">
      <c r="B43" s="123" t="s">
        <v>38</v>
      </c>
      <c r="C43" s="106">
        <v>42114.338209146998</v>
      </c>
      <c r="D43" s="107"/>
      <c r="E43" s="8">
        <v>44136.027702596999</v>
      </c>
      <c r="F43" s="9"/>
      <c r="G43" s="10">
        <v>52180.922161656003</v>
      </c>
      <c r="H43" s="10">
        <v>50949.320374907998</v>
      </c>
      <c r="I43" s="122">
        <v>55275.773969144997</v>
      </c>
    </row>
    <row r="44" spans="2:9" s="28" customFormat="1" x14ac:dyDescent="0.25">
      <c r="B44" s="123" t="s">
        <v>39</v>
      </c>
      <c r="C44" s="29">
        <f>SUM(C45:C59)</f>
        <v>863476.63742826856</v>
      </c>
      <c r="D44" s="118"/>
      <c r="E44" s="29">
        <f>SUM(E45:E51,E53,E55,E56,E57,E59)</f>
        <v>874736.04544239724</v>
      </c>
      <c r="F44" s="118"/>
      <c r="G44" s="29">
        <f>SUM(G45:G51,G53,G55,G56,G57,G59)</f>
        <v>861554</v>
      </c>
      <c r="H44" s="29">
        <f>SUM(H45:H51,H53,H55,H56,H57,H59)</f>
        <v>901670</v>
      </c>
      <c r="I44" s="26">
        <f>SUM(I45:I51,I53,I55,I56,I57,I59)</f>
        <v>880496</v>
      </c>
    </row>
    <row r="45" spans="2:9" s="28" customFormat="1" x14ac:dyDescent="0.25">
      <c r="B45" s="124" t="s">
        <v>40</v>
      </c>
      <c r="C45" s="14">
        <v>680700</v>
      </c>
      <c r="D45" s="110">
        <v>0.79</v>
      </c>
      <c r="E45" s="11">
        <v>679368</v>
      </c>
      <c r="F45" s="12">
        <v>0.78</v>
      </c>
      <c r="G45" s="11">
        <v>692254</v>
      </c>
      <c r="H45" s="14">
        <v>684057</v>
      </c>
      <c r="I45" s="30">
        <v>634030</v>
      </c>
    </row>
    <row r="46" spans="2:9" s="28" customFormat="1" x14ac:dyDescent="0.25">
      <c r="B46" s="124" t="s">
        <v>41</v>
      </c>
      <c r="C46" s="14">
        <f>14918+(0.0831948772*35923000/1000)</f>
        <v>17906.609573655602</v>
      </c>
      <c r="D46" s="110"/>
      <c r="E46" s="14">
        <v>15538</v>
      </c>
      <c r="F46" s="110"/>
      <c r="G46" s="11">
        <v>16313</v>
      </c>
      <c r="H46" s="14">
        <v>10373</v>
      </c>
      <c r="I46" s="30">
        <v>9402</v>
      </c>
    </row>
    <row r="47" spans="2:9" s="28" customFormat="1" x14ac:dyDescent="0.25">
      <c r="B47" s="124" t="s">
        <v>42</v>
      </c>
      <c r="C47" s="14">
        <v>15329</v>
      </c>
      <c r="D47" s="110"/>
      <c r="E47" s="14">
        <v>15238</v>
      </c>
      <c r="F47" s="12"/>
      <c r="G47" s="14" t="s">
        <v>43</v>
      </c>
      <c r="H47" s="14" t="s">
        <v>43</v>
      </c>
      <c r="I47" s="30" t="s">
        <v>43</v>
      </c>
    </row>
    <row r="48" spans="2:9" s="28" customFormat="1" x14ac:dyDescent="0.25">
      <c r="B48" s="124" t="s">
        <v>44</v>
      </c>
      <c r="C48" s="14">
        <v>7758</v>
      </c>
      <c r="D48" s="110"/>
      <c r="E48" s="14">
        <f>3101+3695</f>
        <v>6796</v>
      </c>
      <c r="F48" s="12"/>
      <c r="G48" s="14">
        <v>2525</v>
      </c>
      <c r="H48" s="14">
        <v>2881</v>
      </c>
      <c r="I48" s="30">
        <v>2189</v>
      </c>
    </row>
    <row r="49" spans="2:9" s="28" customFormat="1" x14ac:dyDescent="0.25">
      <c r="B49" s="124" t="s">
        <v>45</v>
      </c>
      <c r="C49" s="14">
        <v>268</v>
      </c>
      <c r="D49" s="110"/>
      <c r="E49" s="14">
        <v>165</v>
      </c>
      <c r="F49" s="12"/>
      <c r="G49" s="14">
        <v>262</v>
      </c>
      <c r="H49" s="14">
        <v>362</v>
      </c>
      <c r="I49" s="30">
        <v>100</v>
      </c>
    </row>
    <row r="50" spans="2:9" s="28" customFormat="1" x14ac:dyDescent="0.25">
      <c r="B50" s="124" t="s">
        <v>46</v>
      </c>
      <c r="C50" s="14">
        <f>765+3310.633+1.22+788.7</f>
        <v>4865.5529999999999</v>
      </c>
      <c r="D50" s="110"/>
      <c r="E50" s="14">
        <v>1050</v>
      </c>
      <c r="F50" s="12"/>
      <c r="G50" s="14">
        <v>1343</v>
      </c>
      <c r="H50" s="14">
        <v>1618</v>
      </c>
      <c r="I50" s="30">
        <v>414</v>
      </c>
    </row>
    <row r="51" spans="2:9" x14ac:dyDescent="0.25">
      <c r="B51" s="124" t="s">
        <v>159</v>
      </c>
      <c r="C51" s="14">
        <v>26408.2079999999</v>
      </c>
      <c r="D51" s="110"/>
      <c r="E51" s="14">
        <v>26836.318999999312</v>
      </c>
      <c r="F51" s="12"/>
      <c r="G51" s="14" t="s">
        <v>43</v>
      </c>
      <c r="H51" s="14" t="s">
        <v>43</v>
      </c>
      <c r="I51" s="30" t="s">
        <v>43</v>
      </c>
    </row>
    <row r="52" spans="2:9" x14ac:dyDescent="0.25">
      <c r="B52" s="124" t="s">
        <v>160</v>
      </c>
      <c r="C52" s="11" t="s">
        <v>25</v>
      </c>
      <c r="D52" s="110"/>
      <c r="E52" s="109" t="s">
        <v>25</v>
      </c>
      <c r="F52" s="12"/>
      <c r="G52" s="14" t="s">
        <v>25</v>
      </c>
      <c r="H52" s="14" t="s">
        <v>25</v>
      </c>
      <c r="I52" s="30" t="s">
        <v>25</v>
      </c>
    </row>
    <row r="53" spans="2:9" x14ac:dyDescent="0.25">
      <c r="B53" s="124" t="s">
        <v>47</v>
      </c>
      <c r="C53" s="14">
        <v>2231</v>
      </c>
      <c r="D53" s="110"/>
      <c r="E53" s="14">
        <v>2284.1081817285999</v>
      </c>
      <c r="F53" s="12"/>
      <c r="G53" s="14">
        <v>2863</v>
      </c>
      <c r="H53" s="14">
        <v>3479</v>
      </c>
      <c r="I53" s="30">
        <v>4571</v>
      </c>
    </row>
    <row r="54" spans="2:9" x14ac:dyDescent="0.25">
      <c r="B54" s="124" t="s">
        <v>161</v>
      </c>
      <c r="C54" s="11" t="s">
        <v>25</v>
      </c>
      <c r="D54" s="110"/>
      <c r="E54" s="109" t="s">
        <v>25</v>
      </c>
      <c r="F54" s="12"/>
      <c r="G54" s="14" t="s">
        <v>25</v>
      </c>
      <c r="H54" s="14" t="s">
        <v>25</v>
      </c>
      <c r="I54" s="30" t="s">
        <v>25</v>
      </c>
    </row>
    <row r="55" spans="2:9" x14ac:dyDescent="0.25">
      <c r="B55" s="124" t="s">
        <v>48</v>
      </c>
      <c r="C55" s="11">
        <f>94230+1331</f>
        <v>95561</v>
      </c>
      <c r="D55" s="110">
        <v>0.11</v>
      </c>
      <c r="E55" s="109">
        <v>106410</v>
      </c>
      <c r="F55" s="12">
        <v>0.12</v>
      </c>
      <c r="G55" s="14">
        <v>145994</v>
      </c>
      <c r="H55" s="14">
        <v>198900</v>
      </c>
      <c r="I55" s="30">
        <v>229790</v>
      </c>
    </row>
    <row r="56" spans="2:9" x14ac:dyDescent="0.25">
      <c r="B56" s="124" t="s">
        <v>49</v>
      </c>
      <c r="C56" s="14">
        <v>12437</v>
      </c>
      <c r="D56" s="110"/>
      <c r="E56" s="14">
        <v>19493</v>
      </c>
      <c r="F56" s="12"/>
      <c r="G56" s="14" t="s">
        <v>43</v>
      </c>
      <c r="H56" s="14" t="s">
        <v>43</v>
      </c>
      <c r="I56" s="30" t="s">
        <v>43</v>
      </c>
    </row>
    <row r="57" spans="2:9" x14ac:dyDescent="0.25">
      <c r="B57" s="124" t="s">
        <v>50</v>
      </c>
      <c r="C57" s="14">
        <v>9</v>
      </c>
      <c r="D57" s="110"/>
      <c r="E57" s="14">
        <v>1551.2140800962923</v>
      </c>
      <c r="F57" s="12"/>
      <c r="G57" s="14" t="s">
        <v>43</v>
      </c>
      <c r="H57" s="14" t="s">
        <v>43</v>
      </c>
      <c r="I57" s="30" t="s">
        <v>43</v>
      </c>
    </row>
    <row r="58" spans="2:9" x14ac:dyDescent="0.25">
      <c r="B58" s="124" t="s">
        <v>162</v>
      </c>
      <c r="C58" s="11" t="s">
        <v>25</v>
      </c>
      <c r="D58" s="110"/>
      <c r="E58" s="109" t="s">
        <v>25</v>
      </c>
      <c r="F58" s="12"/>
      <c r="G58" s="14" t="s">
        <v>25</v>
      </c>
      <c r="H58" s="14" t="s">
        <v>25</v>
      </c>
      <c r="I58" s="30" t="s">
        <v>25</v>
      </c>
    </row>
    <row r="59" spans="2:9" x14ac:dyDescent="0.25">
      <c r="B59" s="124" t="s">
        <v>51</v>
      </c>
      <c r="C59" s="14">
        <v>3.2668546130999143</v>
      </c>
      <c r="D59" s="110"/>
      <c r="E59" s="14">
        <v>6.4041805729115202</v>
      </c>
      <c r="F59" s="12"/>
      <c r="G59" s="14" t="s">
        <v>43</v>
      </c>
      <c r="H59" s="14" t="s">
        <v>43</v>
      </c>
      <c r="I59" s="30" t="s">
        <v>43</v>
      </c>
    </row>
    <row r="60" spans="2:9" x14ac:dyDescent="0.25">
      <c r="B60" s="132" t="s">
        <v>52</v>
      </c>
      <c r="C60" s="31">
        <f>C39/C104</f>
        <v>19.749715679409828</v>
      </c>
      <c r="D60" s="113"/>
      <c r="E60" s="31">
        <v>19.489999999999998</v>
      </c>
      <c r="F60" s="113"/>
      <c r="G60" s="32">
        <v>21.948105111987999</v>
      </c>
      <c r="H60" s="32">
        <v>22.683609314647999</v>
      </c>
      <c r="I60" s="33">
        <v>24.891908904567</v>
      </c>
    </row>
    <row r="61" spans="2:9" x14ac:dyDescent="0.25">
      <c r="B61" s="4" t="s">
        <v>53</v>
      </c>
      <c r="C61" s="5"/>
      <c r="D61" s="5"/>
      <c r="E61" s="5"/>
      <c r="F61" s="5"/>
      <c r="G61" s="5"/>
      <c r="H61" s="5"/>
      <c r="I61" s="6"/>
    </row>
    <row r="62" spans="2:9" s="28" customFormat="1" x14ac:dyDescent="0.25">
      <c r="B62" s="129" t="s">
        <v>54</v>
      </c>
      <c r="C62" s="106">
        <v>211909.55653768001</v>
      </c>
      <c r="D62" s="107"/>
      <c r="E62" s="8">
        <v>310576.80188166001</v>
      </c>
      <c r="F62" s="9"/>
      <c r="G62" s="10">
        <v>300685.74774265999</v>
      </c>
      <c r="H62" s="10">
        <v>274478.18696789001</v>
      </c>
      <c r="I62" s="122">
        <v>280079.71332610003</v>
      </c>
    </row>
    <row r="63" spans="2:9" s="28" customFormat="1" x14ac:dyDescent="0.25">
      <c r="B63" s="131" t="s">
        <v>55</v>
      </c>
      <c r="C63" s="109">
        <v>41539</v>
      </c>
      <c r="D63" s="110">
        <f>C63/C62</f>
        <v>0.19602230630223549</v>
      </c>
      <c r="E63" s="11">
        <v>38627</v>
      </c>
      <c r="F63" s="12">
        <f>E63/E62</f>
        <v>0.12437181323902666</v>
      </c>
      <c r="G63" s="10" t="s">
        <v>43</v>
      </c>
      <c r="H63" s="10" t="s">
        <v>43</v>
      </c>
      <c r="I63" s="122" t="s">
        <v>43</v>
      </c>
    </row>
    <row r="64" spans="2:9" s="28" customFormat="1" x14ac:dyDescent="0.25">
      <c r="B64" s="133" t="s">
        <v>56</v>
      </c>
      <c r="C64" s="109">
        <v>664218.88834258995</v>
      </c>
      <c r="D64" s="107"/>
      <c r="E64" s="11">
        <v>738452.02908826002</v>
      </c>
      <c r="F64" s="9"/>
      <c r="G64" s="10">
        <v>734830.20223069005</v>
      </c>
      <c r="H64" s="10">
        <v>700786.93941604998</v>
      </c>
      <c r="I64" s="122">
        <v>752904.42809195002</v>
      </c>
    </row>
    <row r="65" spans="2:9" s="28" customFormat="1" ht="15.95" customHeight="1" x14ac:dyDescent="0.25">
      <c r="B65" s="131" t="s">
        <v>57</v>
      </c>
      <c r="C65" s="109">
        <v>13906.84</v>
      </c>
      <c r="D65" s="107"/>
      <c r="E65" s="11">
        <v>11320.83</v>
      </c>
      <c r="F65" s="9"/>
      <c r="G65" s="10" t="s">
        <v>43</v>
      </c>
      <c r="H65" s="10" t="s">
        <v>43</v>
      </c>
      <c r="I65" s="122" t="s">
        <v>43</v>
      </c>
    </row>
    <row r="66" spans="2:9" s="28" customFormat="1" x14ac:dyDescent="0.25">
      <c r="B66" s="131" t="s">
        <v>58</v>
      </c>
      <c r="C66" s="109">
        <v>9805.1801722568998</v>
      </c>
      <c r="D66" s="107"/>
      <c r="E66" s="11">
        <v>1085.2168684715</v>
      </c>
      <c r="F66" s="9"/>
      <c r="G66" s="10" t="s">
        <v>43</v>
      </c>
      <c r="H66" s="10" t="s">
        <v>43</v>
      </c>
      <c r="I66" s="122" t="s">
        <v>43</v>
      </c>
    </row>
    <row r="67" spans="2:9" s="28" customFormat="1" x14ac:dyDescent="0.25">
      <c r="B67" s="131" t="s">
        <v>59</v>
      </c>
      <c r="C67" s="119">
        <v>8719.9633037854001</v>
      </c>
      <c r="D67" s="107"/>
      <c r="E67" s="11" t="s">
        <v>25</v>
      </c>
      <c r="F67" s="9"/>
      <c r="G67" s="10" t="s">
        <v>43</v>
      </c>
      <c r="H67" s="10" t="s">
        <v>43</v>
      </c>
      <c r="I67" s="122" t="s">
        <v>43</v>
      </c>
    </row>
    <row r="68" spans="2:9" s="28" customFormat="1" x14ac:dyDescent="0.25">
      <c r="B68" s="133" t="s">
        <v>60</v>
      </c>
      <c r="C68" s="106">
        <v>452309.33180491999</v>
      </c>
      <c r="D68" s="107"/>
      <c r="E68" s="8">
        <v>427875.22720661003</v>
      </c>
      <c r="F68" s="9"/>
      <c r="G68" s="10">
        <v>434144.45448802999</v>
      </c>
      <c r="H68" s="10">
        <v>426308.75244816003</v>
      </c>
      <c r="I68" s="122">
        <v>472824.71476584999</v>
      </c>
    </row>
    <row r="69" spans="2:9" s="28" customFormat="1" x14ac:dyDescent="0.25">
      <c r="B69" s="132" t="s">
        <v>61</v>
      </c>
      <c r="C69" s="34">
        <f>C64/C104</f>
        <v>237.8666696542723</v>
      </c>
      <c r="D69" s="113"/>
      <c r="E69" s="34">
        <v>257.29139371041998</v>
      </c>
      <c r="F69" s="113"/>
      <c r="G69" s="35">
        <v>259.00750845253998</v>
      </c>
      <c r="H69" s="35">
        <v>245.99373048864001</v>
      </c>
      <c r="I69" s="36">
        <v>273.09820018570002</v>
      </c>
    </row>
    <row r="70" spans="2:9" s="28" customFormat="1" x14ac:dyDescent="0.25">
      <c r="B70" s="4" t="s">
        <v>62</v>
      </c>
      <c r="C70" s="5"/>
      <c r="D70" s="5"/>
      <c r="E70" s="5"/>
      <c r="F70" s="5"/>
      <c r="G70" s="5"/>
      <c r="H70" s="5"/>
      <c r="I70" s="6"/>
    </row>
    <row r="71" spans="2:9" s="28" customFormat="1" x14ac:dyDescent="0.25">
      <c r="B71" s="129" t="s">
        <v>63</v>
      </c>
      <c r="C71" s="106">
        <v>28220.043922796998</v>
      </c>
      <c r="D71" s="107"/>
      <c r="E71" s="8">
        <v>28252.526408366</v>
      </c>
      <c r="F71" s="9"/>
      <c r="G71" s="10">
        <v>34073.951837975997</v>
      </c>
      <c r="H71" s="10">
        <v>35244.84976623</v>
      </c>
      <c r="I71" s="122">
        <v>38573.981359019002</v>
      </c>
    </row>
    <row r="72" spans="2:9" s="28" customFormat="1" x14ac:dyDescent="0.25">
      <c r="B72" s="135" t="s">
        <v>64</v>
      </c>
      <c r="C72" s="106">
        <v>26485.231927919001</v>
      </c>
      <c r="D72" s="107">
        <v>0.94</v>
      </c>
      <c r="E72" s="8">
        <v>26696.366262313</v>
      </c>
      <c r="F72" s="9">
        <v>0.94</v>
      </c>
      <c r="G72" s="10">
        <v>31915.709620537</v>
      </c>
      <c r="H72" s="10">
        <v>32870.605707911003</v>
      </c>
      <c r="I72" s="122">
        <v>35940.495985152003</v>
      </c>
    </row>
    <row r="73" spans="2:9" s="28" customFormat="1" x14ac:dyDescent="0.25">
      <c r="B73" s="136" t="s">
        <v>65</v>
      </c>
      <c r="C73" s="109">
        <v>18647.845343618999</v>
      </c>
      <c r="D73" s="110"/>
      <c r="E73" s="11">
        <v>19092.147882720001</v>
      </c>
      <c r="F73" s="12"/>
      <c r="G73" s="13">
        <v>24908.466361130999</v>
      </c>
      <c r="H73" s="13">
        <v>25947.802012687</v>
      </c>
      <c r="I73" s="125">
        <v>28790.977864354001</v>
      </c>
    </row>
    <row r="74" spans="2:9" s="28" customFormat="1" x14ac:dyDescent="0.25">
      <c r="B74" s="136" t="s">
        <v>66</v>
      </c>
      <c r="C74" s="109">
        <v>4506.6811764575996</v>
      </c>
      <c r="D74" s="110"/>
      <c r="E74" s="11">
        <v>4221.2502997512001</v>
      </c>
      <c r="F74" s="12"/>
      <c r="G74" s="13">
        <v>4088.888314585</v>
      </c>
      <c r="H74" s="13">
        <v>3792.5698224142998</v>
      </c>
      <c r="I74" s="125">
        <v>3828.9591072009998</v>
      </c>
    </row>
    <row r="75" spans="2:9" s="28" customFormat="1" x14ac:dyDescent="0.25">
      <c r="B75" s="136" t="s">
        <v>67</v>
      </c>
      <c r="C75" s="109">
        <v>1618.3942565253001</v>
      </c>
      <c r="D75" s="110"/>
      <c r="E75" s="11">
        <v>1651.1811847439001</v>
      </c>
      <c r="F75" s="12"/>
      <c r="G75" s="13">
        <v>1466.9225224229999</v>
      </c>
      <c r="H75" s="13">
        <v>1601.4534097291</v>
      </c>
      <c r="I75" s="125">
        <v>1716.5608188865999</v>
      </c>
    </row>
    <row r="76" spans="2:9" s="28" customFormat="1" x14ac:dyDescent="0.25">
      <c r="B76" s="136" t="s">
        <v>68</v>
      </c>
      <c r="C76" s="109">
        <v>1422.6890899768</v>
      </c>
      <c r="D76" s="110"/>
      <c r="E76" s="11">
        <v>1456.9646865519001</v>
      </c>
      <c r="F76" s="12"/>
      <c r="G76" s="13">
        <v>1243.9445686245999</v>
      </c>
      <c r="H76" s="13">
        <v>1302.8582235708</v>
      </c>
      <c r="I76" s="125">
        <v>1313.6331710084</v>
      </c>
    </row>
    <row r="77" spans="2:9" s="28" customFormat="1" x14ac:dyDescent="0.25">
      <c r="B77" s="136" t="s">
        <v>69</v>
      </c>
      <c r="C77" s="109">
        <v>257.69004857802003</v>
      </c>
      <c r="D77" s="110"/>
      <c r="E77" s="11">
        <v>248.54787723984001</v>
      </c>
      <c r="F77" s="12"/>
      <c r="G77" s="13">
        <v>173.9939558584</v>
      </c>
      <c r="H77" s="13">
        <v>177.21704776875001</v>
      </c>
      <c r="I77" s="125">
        <v>243.99102490644</v>
      </c>
    </row>
    <row r="78" spans="2:9" s="28" customFormat="1" x14ac:dyDescent="0.25">
      <c r="B78" s="136" t="s">
        <v>15</v>
      </c>
      <c r="C78" s="109">
        <v>31.932012761949998</v>
      </c>
      <c r="D78" s="120"/>
      <c r="E78" s="11">
        <v>26.274331306499999</v>
      </c>
      <c r="F78" s="37"/>
      <c r="G78" s="13">
        <v>33.493897914957998</v>
      </c>
      <c r="H78" s="13">
        <v>48.705191740612001</v>
      </c>
      <c r="I78" s="125">
        <v>46.373998795349998</v>
      </c>
    </row>
    <row r="79" spans="2:9" s="28" customFormat="1" x14ac:dyDescent="0.25">
      <c r="B79" s="135" t="s">
        <v>70</v>
      </c>
      <c r="C79" s="106">
        <v>1734.8119948784999</v>
      </c>
      <c r="D79" s="107">
        <v>0.06</v>
      </c>
      <c r="E79" s="8">
        <v>1556.1601460533</v>
      </c>
      <c r="F79" s="9">
        <v>0.06</v>
      </c>
      <c r="G79" s="10">
        <v>2158.2422174393</v>
      </c>
      <c r="H79" s="10">
        <v>2374.2440583194998</v>
      </c>
      <c r="I79" s="122">
        <v>2633.4853738667998</v>
      </c>
    </row>
    <row r="80" spans="2:9" s="28" customFormat="1" x14ac:dyDescent="0.25">
      <c r="B80" s="136" t="s">
        <v>71</v>
      </c>
      <c r="C80" s="109">
        <v>1616.1986316062</v>
      </c>
      <c r="D80" s="110"/>
      <c r="E80" s="11">
        <v>1474.9574770426</v>
      </c>
      <c r="F80" s="12"/>
      <c r="G80" s="13">
        <v>2072.0384873774001</v>
      </c>
      <c r="H80" s="13">
        <v>2280.5491895219998</v>
      </c>
      <c r="I80" s="125">
        <v>2521.2360457108998</v>
      </c>
    </row>
    <row r="81" spans="2:9" s="28" customFormat="1" x14ac:dyDescent="0.25">
      <c r="B81" s="136" t="s">
        <v>72</v>
      </c>
      <c r="C81" s="109">
        <v>84.973898004776999</v>
      </c>
      <c r="D81" s="120"/>
      <c r="E81" s="11">
        <v>47.400677950168003</v>
      </c>
      <c r="F81" s="37"/>
      <c r="G81" s="13">
        <v>57.190703154330002</v>
      </c>
      <c r="H81" s="13">
        <v>63.029704527589999</v>
      </c>
      <c r="I81" s="125">
        <v>83.554084616850005</v>
      </c>
    </row>
    <row r="82" spans="2:9" s="28" customFormat="1" x14ac:dyDescent="0.25">
      <c r="B82" s="136" t="s">
        <v>73</v>
      </c>
      <c r="C82" s="109">
        <v>33.639465267528998</v>
      </c>
      <c r="D82" s="120"/>
      <c r="E82" s="11">
        <v>33.801991060482003</v>
      </c>
      <c r="F82" s="37"/>
      <c r="G82" s="13">
        <v>29.013026907549001</v>
      </c>
      <c r="H82" s="13">
        <v>30.665164269862998</v>
      </c>
      <c r="I82" s="125">
        <v>28.695243539050001</v>
      </c>
    </row>
    <row r="83" spans="2:9" s="28" customFormat="1" x14ac:dyDescent="0.25">
      <c r="B83" s="129" t="s">
        <v>74</v>
      </c>
      <c r="C83" s="106">
        <v>25108.862213566001</v>
      </c>
      <c r="D83" s="107">
        <v>0.89</v>
      </c>
      <c r="E83" s="8">
        <v>24903.858145162001</v>
      </c>
      <c r="F83" s="9">
        <v>0.88</v>
      </c>
      <c r="G83" s="10">
        <v>24978.112780584001</v>
      </c>
      <c r="H83" s="10">
        <v>24909.921814124998</v>
      </c>
      <c r="I83" s="122">
        <v>28023.332902949001</v>
      </c>
    </row>
    <row r="84" spans="2:9" s="28" customFormat="1" x14ac:dyDescent="0.25">
      <c r="B84" s="135" t="s">
        <v>64</v>
      </c>
      <c r="C84" s="106">
        <v>23631.819580366999</v>
      </c>
      <c r="D84" s="107"/>
      <c r="E84" s="8">
        <v>23592.657760122001</v>
      </c>
      <c r="F84" s="9"/>
      <c r="G84" s="10">
        <v>23431.379159271</v>
      </c>
      <c r="H84" s="10">
        <v>23519.887783464001</v>
      </c>
      <c r="I84" s="122">
        <v>26617.296687228001</v>
      </c>
    </row>
    <row r="85" spans="2:9" s="28" customFormat="1" x14ac:dyDescent="0.25">
      <c r="B85" s="136" t="s">
        <v>75</v>
      </c>
      <c r="C85" s="109">
        <v>16234.596672940001</v>
      </c>
      <c r="D85" s="110"/>
      <c r="E85" s="11">
        <v>16442.757620070999</v>
      </c>
      <c r="F85" s="12"/>
      <c r="G85" s="13">
        <v>16702.602588185</v>
      </c>
      <c r="H85" s="13">
        <v>16989.882585001</v>
      </c>
      <c r="I85" s="125">
        <v>19563.776074907</v>
      </c>
    </row>
    <row r="86" spans="2:9" s="28" customFormat="1" x14ac:dyDescent="0.25">
      <c r="B86" s="136" t="s">
        <v>76</v>
      </c>
      <c r="C86" s="109">
        <v>6458.1428107375996</v>
      </c>
      <c r="D86" s="110"/>
      <c r="E86" s="11">
        <v>6499.2156982357001</v>
      </c>
      <c r="F86" s="12"/>
      <c r="G86" s="13">
        <v>6680.8442213523003</v>
      </c>
      <c r="H86" s="13">
        <v>6418.3903428857002</v>
      </c>
      <c r="I86" s="125">
        <v>7018.0458041121001</v>
      </c>
    </row>
    <row r="87" spans="2:9" s="28" customFormat="1" x14ac:dyDescent="0.25">
      <c r="B87" s="131" t="s">
        <v>77</v>
      </c>
      <c r="C87" s="109">
        <v>939.08009668954003</v>
      </c>
      <c r="D87" s="110"/>
      <c r="E87" s="11">
        <v>650.68444181532004</v>
      </c>
      <c r="F87" s="12"/>
      <c r="G87" s="13">
        <v>47.932349733350001</v>
      </c>
      <c r="H87" s="13">
        <v>111.61485557716</v>
      </c>
      <c r="I87" s="125">
        <v>35.474808208410003</v>
      </c>
    </row>
    <row r="88" spans="2:9" s="28" customFormat="1" x14ac:dyDescent="0.25">
      <c r="B88" s="135" t="s">
        <v>70</v>
      </c>
      <c r="C88" s="106">
        <v>1477.0426331981</v>
      </c>
      <c r="D88" s="107"/>
      <c r="E88" s="8">
        <v>1311.2003850399999</v>
      </c>
      <c r="F88" s="9"/>
      <c r="G88" s="10">
        <v>1546.7336213131</v>
      </c>
      <c r="H88" s="10">
        <v>1390.0340306613</v>
      </c>
      <c r="I88" s="122">
        <v>1406.0362157213999</v>
      </c>
    </row>
    <row r="89" spans="2:9" s="28" customFormat="1" x14ac:dyDescent="0.25">
      <c r="B89" s="136" t="s">
        <v>75</v>
      </c>
      <c r="C89" s="109">
        <v>810.23264309809997</v>
      </c>
      <c r="D89" s="110"/>
      <c r="E89" s="11">
        <v>1196.9721850400001</v>
      </c>
      <c r="F89" s="12"/>
      <c r="G89" s="13">
        <v>1546.7336213131</v>
      </c>
      <c r="H89" s="13">
        <v>1390.0340306613</v>
      </c>
      <c r="I89" s="125">
        <v>1406.0362157213999</v>
      </c>
    </row>
    <row r="90" spans="2:9" s="28" customFormat="1" x14ac:dyDescent="0.25">
      <c r="B90" s="131" t="s">
        <v>76</v>
      </c>
      <c r="C90" s="109" t="s">
        <v>25</v>
      </c>
      <c r="D90" s="110"/>
      <c r="E90" s="11" t="s">
        <v>25</v>
      </c>
      <c r="F90" s="12"/>
      <c r="G90" s="13" t="s">
        <v>43</v>
      </c>
      <c r="H90" s="13" t="s">
        <v>43</v>
      </c>
      <c r="I90" s="125" t="s">
        <v>43</v>
      </c>
    </row>
    <row r="91" spans="2:9" s="28" customFormat="1" x14ac:dyDescent="0.25">
      <c r="B91" s="131" t="s">
        <v>77</v>
      </c>
      <c r="C91" s="109">
        <v>666.80999010000005</v>
      </c>
      <c r="D91" s="120"/>
      <c r="E91" s="11">
        <v>114.2282</v>
      </c>
      <c r="F91" s="37"/>
      <c r="G91" s="13" t="s">
        <v>43</v>
      </c>
      <c r="H91" s="13" t="s">
        <v>43</v>
      </c>
      <c r="I91" s="125" t="s">
        <v>43</v>
      </c>
    </row>
    <row r="92" spans="2:9" s="28" customFormat="1" x14ac:dyDescent="0.25">
      <c r="B92" s="129" t="s">
        <v>78</v>
      </c>
      <c r="C92" s="106">
        <v>3111.1817092315</v>
      </c>
      <c r="D92" s="107">
        <v>0.11</v>
      </c>
      <c r="E92" s="8">
        <v>3348.6682632047</v>
      </c>
      <c r="F92" s="9">
        <v>0.12</v>
      </c>
      <c r="G92" s="10">
        <v>9095.8390573923007</v>
      </c>
      <c r="H92" s="10">
        <v>10334.927952104999</v>
      </c>
      <c r="I92" s="122">
        <v>10550.648456069999</v>
      </c>
    </row>
    <row r="93" spans="2:9" s="28" customFormat="1" x14ac:dyDescent="0.25">
      <c r="B93" s="135" t="s">
        <v>64</v>
      </c>
      <c r="C93" s="106">
        <v>2853.4123475511001</v>
      </c>
      <c r="D93" s="107"/>
      <c r="E93" s="8">
        <v>3103.7085021912999</v>
      </c>
      <c r="F93" s="9"/>
      <c r="G93" s="10">
        <v>8484.3304612661996</v>
      </c>
      <c r="H93" s="10">
        <v>9350.7179244467006</v>
      </c>
      <c r="I93" s="122">
        <v>9323.1992979244005</v>
      </c>
    </row>
    <row r="94" spans="2:9" s="28" customFormat="1" x14ac:dyDescent="0.25">
      <c r="B94" s="136" t="s">
        <v>79</v>
      </c>
      <c r="C94" s="109">
        <v>1519.6121040685</v>
      </c>
      <c r="D94" s="110"/>
      <c r="E94" s="11">
        <v>2007.2009032333999</v>
      </c>
      <c r="F94" s="12"/>
      <c r="G94" s="13">
        <v>2602.6331270850001</v>
      </c>
      <c r="H94" s="13">
        <v>2691.1080473239999</v>
      </c>
      <c r="I94" s="125">
        <v>2723.6896332043998</v>
      </c>
    </row>
    <row r="95" spans="2:9" s="28" customFormat="1" x14ac:dyDescent="0.25">
      <c r="B95" s="136" t="s">
        <v>80</v>
      </c>
      <c r="C95" s="109">
        <v>807.54061348261996</v>
      </c>
      <c r="D95" s="110"/>
      <c r="E95" s="11">
        <v>613.84029895793003</v>
      </c>
      <c r="F95" s="12"/>
      <c r="G95" s="13">
        <v>910.44778343791995</v>
      </c>
      <c r="H95" s="13">
        <v>533.92827774591001</v>
      </c>
      <c r="I95" s="125">
        <v>484.64148</v>
      </c>
    </row>
    <row r="96" spans="2:9" s="28" customFormat="1" x14ac:dyDescent="0.25">
      <c r="B96" s="131" t="s">
        <v>81</v>
      </c>
      <c r="C96" s="109">
        <v>526.25963000000002</v>
      </c>
      <c r="D96" s="110"/>
      <c r="E96" s="11">
        <v>482.66730000000001</v>
      </c>
      <c r="F96" s="12"/>
      <c r="G96" s="13">
        <v>4971.2495507432996</v>
      </c>
      <c r="H96" s="13">
        <v>6125.6815993767996</v>
      </c>
      <c r="I96" s="125">
        <v>6114.8681847199996</v>
      </c>
    </row>
    <row r="97" spans="1:9" s="28" customFormat="1" x14ac:dyDescent="0.25">
      <c r="B97" s="135" t="s">
        <v>70</v>
      </c>
      <c r="C97" s="106">
        <v>257.76936168037003</v>
      </c>
      <c r="D97" s="107"/>
      <c r="E97" s="8">
        <v>244.95976101331999</v>
      </c>
      <c r="F97" s="9"/>
      <c r="G97" s="10">
        <v>611.50859612609997</v>
      </c>
      <c r="H97" s="10">
        <v>984.21002765818002</v>
      </c>
      <c r="I97" s="122">
        <v>1227.4491581455</v>
      </c>
    </row>
    <row r="98" spans="1:9" s="28" customFormat="1" x14ac:dyDescent="0.25">
      <c r="B98" s="136" t="s">
        <v>79</v>
      </c>
      <c r="C98" s="109">
        <v>195.51472449126999</v>
      </c>
      <c r="D98" s="110"/>
      <c r="E98" s="11">
        <v>176.53429445047999</v>
      </c>
      <c r="F98" s="12"/>
      <c r="G98" s="13">
        <v>210.53849953869999</v>
      </c>
      <c r="H98" s="13">
        <v>204.01717346677</v>
      </c>
      <c r="I98" s="125">
        <v>47.869448569459998</v>
      </c>
    </row>
    <row r="99" spans="1:9" s="28" customFormat="1" x14ac:dyDescent="0.25">
      <c r="B99" s="136" t="s">
        <v>80</v>
      </c>
      <c r="C99" s="109">
        <v>51.899637189099998</v>
      </c>
      <c r="D99" s="120"/>
      <c r="E99" s="11">
        <v>62.575466562839999</v>
      </c>
      <c r="F99" s="37"/>
      <c r="G99" s="13">
        <v>109.06382117951</v>
      </c>
      <c r="H99" s="13">
        <v>143.08832537601</v>
      </c>
      <c r="I99" s="125">
        <v>151.92292227704999</v>
      </c>
    </row>
    <row r="100" spans="1:9" s="28" customFormat="1" x14ac:dyDescent="0.25">
      <c r="B100" s="131" t="s">
        <v>81</v>
      </c>
      <c r="C100" s="109">
        <v>10.355</v>
      </c>
      <c r="D100" s="121"/>
      <c r="E100" s="11">
        <v>5.85</v>
      </c>
      <c r="F100" s="38"/>
      <c r="G100" s="13">
        <v>291.90627540789001</v>
      </c>
      <c r="H100" s="13">
        <v>637.10452881540004</v>
      </c>
      <c r="I100" s="125">
        <v>1027.6567872989999</v>
      </c>
    </row>
    <row r="101" spans="1:9" s="200" customFormat="1" x14ac:dyDescent="0.25">
      <c r="B101" s="131" t="s">
        <v>156</v>
      </c>
      <c r="C101" s="109">
        <v>0</v>
      </c>
      <c r="D101" s="110"/>
      <c r="E101" s="11"/>
      <c r="F101" s="12"/>
      <c r="G101" s="13"/>
      <c r="H101" s="13"/>
      <c r="I101" s="125"/>
    </row>
    <row r="102" spans="1:9" s="200" customFormat="1" x14ac:dyDescent="0.25">
      <c r="B102" s="131" t="s">
        <v>82</v>
      </c>
      <c r="C102" s="11" t="s">
        <v>25</v>
      </c>
      <c r="D102" s="110"/>
      <c r="E102" s="11" t="s">
        <v>25</v>
      </c>
      <c r="F102" s="12"/>
      <c r="G102" s="13" t="s">
        <v>43</v>
      </c>
      <c r="H102" s="13" t="s">
        <v>43</v>
      </c>
      <c r="I102" s="125" t="s">
        <v>43</v>
      </c>
    </row>
    <row r="103" spans="1:9" s="28" customFormat="1" x14ac:dyDescent="0.25">
      <c r="B103" s="137" t="s">
        <v>83</v>
      </c>
      <c r="C103" s="31">
        <f>C71/C104</f>
        <v>10.106017734850665</v>
      </c>
      <c r="D103" s="107"/>
      <c r="E103" s="31">
        <v>9.8437428690172002</v>
      </c>
      <c r="F103" s="107"/>
      <c r="G103" s="32">
        <v>12.01013423495</v>
      </c>
      <c r="H103" s="32">
        <v>12.371823141754</v>
      </c>
      <c r="I103" s="33">
        <v>14</v>
      </c>
    </row>
    <row r="104" spans="1:9" s="28" customFormat="1" ht="15.75" thickBot="1" x14ac:dyDescent="0.3">
      <c r="B104" s="138" t="s">
        <v>84</v>
      </c>
      <c r="C104" s="170">
        <v>2792.4</v>
      </c>
      <c r="D104" s="171"/>
      <c r="E104" s="172">
        <v>2870.1</v>
      </c>
      <c r="F104" s="173"/>
      <c r="G104" s="174">
        <v>2837.1</v>
      </c>
      <c r="H104" s="174">
        <v>2848.8</v>
      </c>
      <c r="I104" s="175">
        <v>2756.9</v>
      </c>
    </row>
    <row r="105" spans="1:9" s="28" customFormat="1" ht="14.45" customHeight="1" x14ac:dyDescent="0.25">
      <c r="A105" s="100">
        <v>1</v>
      </c>
      <c r="B105" s="185" t="s">
        <v>85</v>
      </c>
      <c r="C105" s="185"/>
      <c r="D105" s="185"/>
      <c r="E105" s="185"/>
      <c r="F105" s="185"/>
      <c r="G105" s="185"/>
      <c r="H105" s="185"/>
      <c r="I105" s="185"/>
    </row>
    <row r="106" spans="1:9" ht="27.95" customHeight="1" x14ac:dyDescent="0.25">
      <c r="A106" s="100">
        <v>2</v>
      </c>
      <c r="B106" s="184" t="s">
        <v>163</v>
      </c>
      <c r="C106" s="184"/>
      <c r="D106" s="184"/>
      <c r="E106" s="184"/>
      <c r="F106" s="184"/>
      <c r="G106" s="184"/>
      <c r="H106" s="184"/>
      <c r="I106" s="184"/>
    </row>
    <row r="107" spans="1:9" ht="14.65" customHeight="1" x14ac:dyDescent="0.25">
      <c r="A107" s="100">
        <v>3</v>
      </c>
      <c r="B107" s="183" t="s">
        <v>164</v>
      </c>
      <c r="C107" s="183"/>
      <c r="D107" s="183"/>
      <c r="E107" s="183"/>
      <c r="F107" s="183"/>
      <c r="G107" s="183"/>
      <c r="H107" s="183"/>
      <c r="I107" s="183"/>
    </row>
    <row r="108" spans="1:9" ht="14.65" customHeight="1" x14ac:dyDescent="0.25">
      <c r="A108" s="100">
        <v>4</v>
      </c>
      <c r="B108" s="183" t="s">
        <v>165</v>
      </c>
      <c r="C108" s="183"/>
      <c r="D108" s="183"/>
      <c r="E108" s="183"/>
      <c r="F108" s="183"/>
      <c r="G108" s="183"/>
      <c r="H108" s="183"/>
      <c r="I108" s="183"/>
    </row>
    <row r="109" spans="1:9" ht="31.5" customHeight="1" x14ac:dyDescent="0.25">
      <c r="A109" s="100">
        <v>5</v>
      </c>
      <c r="B109" s="184" t="s">
        <v>169</v>
      </c>
      <c r="C109" s="184"/>
      <c r="D109" s="184"/>
      <c r="E109" s="184"/>
      <c r="F109" s="184"/>
      <c r="G109" s="184"/>
      <c r="H109" s="184"/>
      <c r="I109" s="184"/>
    </row>
    <row r="110" spans="1:9" ht="14.45" customHeight="1" x14ac:dyDescent="0.25">
      <c r="A110" s="100">
        <v>6</v>
      </c>
      <c r="B110" s="184" t="s">
        <v>166</v>
      </c>
      <c r="C110" s="184"/>
      <c r="D110" s="184"/>
      <c r="E110" s="184"/>
      <c r="F110" s="184"/>
      <c r="G110" s="184"/>
      <c r="H110" s="184"/>
      <c r="I110" s="184"/>
    </row>
    <row r="111" spans="1:9" x14ac:dyDescent="0.25">
      <c r="A111" s="100">
        <v>7</v>
      </c>
      <c r="B111" s="183" t="s">
        <v>86</v>
      </c>
      <c r="C111" s="183"/>
      <c r="D111" s="183"/>
      <c r="E111" s="183"/>
      <c r="F111" s="183"/>
      <c r="G111" s="183"/>
      <c r="H111" s="183"/>
      <c r="I111" s="183"/>
    </row>
    <row r="112" spans="1:9" x14ac:dyDescent="0.25">
      <c r="A112" s="100">
        <v>8</v>
      </c>
      <c r="B112" s="183" t="s">
        <v>167</v>
      </c>
      <c r="C112" s="183"/>
      <c r="D112" s="183"/>
      <c r="E112" s="183"/>
      <c r="F112" s="183"/>
      <c r="G112" s="183"/>
      <c r="H112" s="183"/>
      <c r="I112" s="183"/>
    </row>
    <row r="113" spans="1:9" x14ac:dyDescent="0.25">
      <c r="A113" s="100">
        <v>9</v>
      </c>
      <c r="B113" s="183" t="s">
        <v>168</v>
      </c>
      <c r="C113" s="183"/>
      <c r="D113" s="183"/>
      <c r="E113" s="183"/>
      <c r="F113" s="183"/>
      <c r="G113" s="183"/>
      <c r="H113" s="183"/>
      <c r="I113" s="183"/>
    </row>
    <row r="114" spans="1:9" x14ac:dyDescent="0.25">
      <c r="B114" s="183" t="s">
        <v>87</v>
      </c>
      <c r="C114" s="183"/>
      <c r="D114" s="183"/>
      <c r="E114" s="183"/>
      <c r="F114" s="183"/>
      <c r="G114" s="183"/>
      <c r="H114" s="183"/>
      <c r="I114" s="183"/>
    </row>
  </sheetData>
  <mergeCells count="12">
    <mergeCell ref="B111:I111"/>
    <mergeCell ref="B112:I112"/>
    <mergeCell ref="B113:I113"/>
    <mergeCell ref="B114:I114"/>
    <mergeCell ref="B105:I105"/>
    <mergeCell ref="B106:I106"/>
    <mergeCell ref="B110:I110"/>
    <mergeCell ref="E5:F5"/>
    <mergeCell ref="C5:D5"/>
    <mergeCell ref="B107:I107"/>
    <mergeCell ref="B108:I108"/>
    <mergeCell ref="B109:I10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3DD0E-7612-4978-89EB-F52145E141A9}">
  <dimension ref="A1:V121"/>
  <sheetViews>
    <sheetView topLeftCell="A4" zoomScaleNormal="100" workbookViewId="0">
      <selection activeCell="Q99" sqref="Q99"/>
    </sheetView>
  </sheetViews>
  <sheetFormatPr defaultColWidth="9.42578125" defaultRowHeight="15" x14ac:dyDescent="0.25"/>
  <cols>
    <col min="1" max="1" width="9.42578125" style="42"/>
    <col min="2" max="2" width="45.140625" style="39" customWidth="1"/>
    <col min="3" max="3" width="9.140625" style="41" customWidth="1"/>
    <col min="4" max="8" width="9.140625" style="40" customWidth="1"/>
    <col min="9" max="12" width="9.140625" style="42" customWidth="1"/>
  </cols>
  <sheetData>
    <row r="1" spans="1:12" x14ac:dyDescent="0.25">
      <c r="A1" s="39"/>
      <c r="B1" s="90"/>
      <c r="C1" s="94"/>
      <c r="D1" s="93"/>
      <c r="E1" s="90"/>
      <c r="F1" s="90"/>
      <c r="H1" s="83"/>
      <c r="I1" s="91"/>
      <c r="J1" s="91"/>
      <c r="K1" s="91"/>
      <c r="L1" s="91"/>
    </row>
    <row r="2" spans="1:12" x14ac:dyDescent="0.25">
      <c r="A2" s="39"/>
      <c r="B2" s="89" t="s">
        <v>150</v>
      </c>
      <c r="C2" s="95"/>
      <c r="D2" s="91"/>
      <c r="E2" s="91"/>
      <c r="F2" s="91"/>
      <c r="G2" s="88"/>
      <c r="H2" s="93"/>
      <c r="I2" s="98"/>
      <c r="J2" s="98"/>
      <c r="K2" s="98"/>
      <c r="L2" s="98"/>
    </row>
    <row r="3" spans="1:12" s="1" customFormat="1" ht="14.25" x14ac:dyDescent="0.2">
      <c r="A3" s="39"/>
      <c r="B3" s="39" t="s">
        <v>88</v>
      </c>
      <c r="C3" s="96"/>
      <c r="D3" s="98"/>
      <c r="E3" s="98"/>
      <c r="F3" s="98"/>
      <c r="G3" s="87"/>
      <c r="H3" s="40"/>
      <c r="I3" s="91"/>
      <c r="J3" s="91"/>
      <c r="K3" s="91"/>
      <c r="L3" s="91"/>
    </row>
    <row r="4" spans="1:12" s="1" customFormat="1" thickBot="1" x14ac:dyDescent="0.25">
      <c r="A4" s="39"/>
      <c r="B4" s="92"/>
      <c r="C4" s="97"/>
      <c r="D4" s="99"/>
      <c r="E4" s="99"/>
      <c r="F4" s="99"/>
      <c r="G4" s="43"/>
      <c r="H4" s="80"/>
      <c r="I4" s="98"/>
      <c r="J4" s="98"/>
      <c r="K4" s="98"/>
      <c r="L4" s="98"/>
    </row>
    <row r="5" spans="1:12" s="1" customFormat="1" ht="14.65" customHeight="1" x14ac:dyDescent="0.2">
      <c r="A5" s="39"/>
      <c r="B5" s="44" t="s">
        <v>1</v>
      </c>
      <c r="C5" s="187" t="s">
        <v>157</v>
      </c>
      <c r="D5" s="188"/>
      <c r="E5" s="187" t="s">
        <v>2</v>
      </c>
      <c r="F5" s="188"/>
      <c r="G5" s="187" t="s">
        <v>3</v>
      </c>
      <c r="H5" s="190"/>
      <c r="I5" s="187" t="s">
        <v>4</v>
      </c>
      <c r="J5" s="188"/>
      <c r="K5" s="187" t="s">
        <v>5</v>
      </c>
      <c r="L5" s="188"/>
    </row>
    <row r="6" spans="1:12" s="1" customFormat="1" ht="14.25" x14ac:dyDescent="0.2">
      <c r="A6" s="39"/>
      <c r="B6" s="45" t="s">
        <v>89</v>
      </c>
      <c r="C6" s="46"/>
      <c r="D6" s="46"/>
      <c r="E6" s="46"/>
      <c r="F6" s="46"/>
      <c r="G6" s="46"/>
      <c r="H6" s="46"/>
      <c r="I6" s="46"/>
      <c r="J6" s="46"/>
      <c r="K6" s="46"/>
      <c r="L6" s="46"/>
    </row>
    <row r="7" spans="1:12" s="27" customFormat="1" x14ac:dyDescent="0.25">
      <c r="A7" s="76"/>
      <c r="B7" s="47" t="s">
        <v>90</v>
      </c>
      <c r="C7" s="29">
        <v>15839</v>
      </c>
      <c r="D7" s="60"/>
      <c r="E7" s="29">
        <v>15967</v>
      </c>
      <c r="F7" s="48"/>
      <c r="G7" s="29">
        <v>15736</v>
      </c>
      <c r="H7" s="142"/>
      <c r="I7" s="155">
        <v>15629</v>
      </c>
      <c r="J7" s="154"/>
      <c r="K7" s="155">
        <v>15716</v>
      </c>
      <c r="L7" s="154"/>
    </row>
    <row r="8" spans="1:12" s="1" customFormat="1" ht="14.25" x14ac:dyDescent="0.2">
      <c r="A8" s="39"/>
      <c r="B8" s="47" t="s">
        <v>195</v>
      </c>
      <c r="C8" s="60"/>
      <c r="D8" s="60"/>
      <c r="E8" s="29"/>
      <c r="F8" s="48"/>
      <c r="G8" s="29"/>
      <c r="H8" s="142"/>
      <c r="I8" s="146"/>
      <c r="J8" s="147"/>
      <c r="K8" s="146"/>
      <c r="L8" s="147"/>
    </row>
    <row r="9" spans="1:12" s="1" customFormat="1" ht="14.25" x14ac:dyDescent="0.2">
      <c r="A9" s="39"/>
      <c r="B9" s="49" t="s">
        <v>118</v>
      </c>
      <c r="C9" s="14">
        <v>2907</v>
      </c>
      <c r="D9" s="50">
        <v>0.18353431403497694</v>
      </c>
      <c r="E9" s="14">
        <v>2999</v>
      </c>
      <c r="F9" s="50">
        <v>0.18782488883321852</v>
      </c>
      <c r="G9" s="14" t="s">
        <v>43</v>
      </c>
      <c r="H9" s="51"/>
      <c r="I9" s="146" t="s">
        <v>43</v>
      </c>
      <c r="J9" s="147"/>
      <c r="K9" s="146" t="s">
        <v>43</v>
      </c>
      <c r="L9" s="147"/>
    </row>
    <row r="10" spans="1:12" s="1" customFormat="1" ht="14.25" x14ac:dyDescent="0.2">
      <c r="A10" s="39"/>
      <c r="B10" s="49" t="s">
        <v>171</v>
      </c>
      <c r="C10" s="14">
        <v>2421</v>
      </c>
      <c r="D10" s="50">
        <v>0.15285055874739567</v>
      </c>
      <c r="E10" s="14">
        <v>2505</v>
      </c>
      <c r="F10" s="50">
        <v>0.15688607753491576</v>
      </c>
      <c r="G10" s="14" t="s">
        <v>43</v>
      </c>
      <c r="H10" s="51"/>
      <c r="I10" s="146" t="s">
        <v>43</v>
      </c>
      <c r="J10" s="147"/>
      <c r="K10" s="146" t="s">
        <v>43</v>
      </c>
      <c r="L10" s="147"/>
    </row>
    <row r="11" spans="1:12" s="1" customFormat="1" ht="14.25" x14ac:dyDescent="0.2">
      <c r="A11" s="39"/>
      <c r="B11" s="49" t="s">
        <v>172</v>
      </c>
      <c r="C11" s="14">
        <v>1457</v>
      </c>
      <c r="D11" s="50">
        <v>9.1988130563798218E-2</v>
      </c>
      <c r="E11" s="14">
        <v>1578</v>
      </c>
      <c r="F11" s="50">
        <v>9.8828834471096638E-2</v>
      </c>
      <c r="G11" s="14" t="s">
        <v>43</v>
      </c>
      <c r="H11" s="51"/>
      <c r="I11" s="146" t="s">
        <v>43</v>
      </c>
      <c r="J11" s="147"/>
      <c r="K11" s="146" t="s">
        <v>43</v>
      </c>
      <c r="L11" s="147"/>
    </row>
    <row r="12" spans="1:12" s="1" customFormat="1" ht="14.25" x14ac:dyDescent="0.2">
      <c r="A12" s="39"/>
      <c r="B12" s="49" t="s">
        <v>173</v>
      </c>
      <c r="C12" s="14">
        <v>963</v>
      </c>
      <c r="D12" s="50">
        <v>6.0799292884651808E-2</v>
      </c>
      <c r="E12" s="14">
        <v>952</v>
      </c>
      <c r="F12" s="50">
        <v>5.962297238053485E-2</v>
      </c>
      <c r="G12" s="14" t="s">
        <v>43</v>
      </c>
      <c r="H12" s="51"/>
      <c r="I12" s="146" t="s">
        <v>43</v>
      </c>
      <c r="J12" s="147"/>
      <c r="K12" s="146" t="s">
        <v>43</v>
      </c>
      <c r="L12" s="147"/>
    </row>
    <row r="13" spans="1:12" s="1" customFormat="1" ht="14.25" x14ac:dyDescent="0.2">
      <c r="A13" s="39"/>
      <c r="B13" s="49" t="s">
        <v>174</v>
      </c>
      <c r="C13" s="14">
        <v>958</v>
      </c>
      <c r="D13" s="50">
        <v>6.0483616389923604E-2</v>
      </c>
      <c r="E13" s="14">
        <v>925</v>
      </c>
      <c r="F13" s="50">
        <v>5.793198471848187E-2</v>
      </c>
      <c r="G13" s="14" t="s">
        <v>43</v>
      </c>
      <c r="H13" s="51"/>
      <c r="I13" s="146" t="s">
        <v>43</v>
      </c>
      <c r="J13" s="147"/>
      <c r="K13" s="146" t="s">
        <v>43</v>
      </c>
      <c r="L13" s="147"/>
    </row>
    <row r="14" spans="1:12" s="1" customFormat="1" ht="14.25" x14ac:dyDescent="0.2">
      <c r="A14" s="39"/>
      <c r="B14" s="49" t="s">
        <v>175</v>
      </c>
      <c r="C14" s="14">
        <v>862</v>
      </c>
      <c r="D14" s="50">
        <v>5.4422627691142117E-2</v>
      </c>
      <c r="E14" s="14">
        <v>723</v>
      </c>
      <c r="F14" s="50">
        <v>4.5280891839418802E-2</v>
      </c>
      <c r="G14" s="14" t="s">
        <v>43</v>
      </c>
      <c r="H14" s="51"/>
      <c r="I14" s="146" t="s">
        <v>43</v>
      </c>
      <c r="J14" s="147"/>
      <c r="K14" s="146" t="s">
        <v>43</v>
      </c>
      <c r="L14" s="147"/>
    </row>
    <row r="15" spans="1:12" s="1" customFormat="1" ht="14.25" x14ac:dyDescent="0.2">
      <c r="A15" s="39"/>
      <c r="B15" s="49" t="s">
        <v>176</v>
      </c>
      <c r="C15" s="14">
        <v>760</v>
      </c>
      <c r="D15" s="50">
        <v>4.7982827198686788E-2</v>
      </c>
      <c r="E15" s="14">
        <v>516</v>
      </c>
      <c r="F15" s="50">
        <v>3.2316653097012586E-2</v>
      </c>
      <c r="G15" s="14" t="s">
        <v>43</v>
      </c>
      <c r="H15" s="51"/>
      <c r="I15" s="146" t="s">
        <v>43</v>
      </c>
      <c r="J15" s="147"/>
      <c r="K15" s="146" t="s">
        <v>43</v>
      </c>
      <c r="L15" s="147"/>
    </row>
    <row r="16" spans="1:12" s="1" customFormat="1" ht="14.25" x14ac:dyDescent="0.2">
      <c r="A16" s="39"/>
      <c r="B16" s="49" t="s">
        <v>177</v>
      </c>
      <c r="C16" s="14">
        <v>726</v>
      </c>
      <c r="D16" s="50">
        <v>4.5836227034535007E-2</v>
      </c>
      <c r="E16" s="14">
        <v>761</v>
      </c>
      <c r="F16" s="50">
        <v>4.7660800400826708E-2</v>
      </c>
      <c r="G16" s="14" t="s">
        <v>43</v>
      </c>
      <c r="H16" s="51"/>
      <c r="I16" s="146" t="s">
        <v>43</v>
      </c>
      <c r="J16" s="147"/>
      <c r="K16" s="146" t="s">
        <v>43</v>
      </c>
      <c r="L16" s="147"/>
    </row>
    <row r="17" spans="1:12" s="1" customFormat="1" ht="14.25" x14ac:dyDescent="0.2">
      <c r="A17" s="39"/>
      <c r="B17" s="49" t="s">
        <v>178</v>
      </c>
      <c r="C17" s="14">
        <v>588</v>
      </c>
      <c r="D17" s="50">
        <v>3.7123555780036621E-2</v>
      </c>
      <c r="E17" s="14">
        <v>628</v>
      </c>
      <c r="F17" s="50">
        <v>3.9331120435899043E-2</v>
      </c>
      <c r="G17" s="29"/>
      <c r="H17" s="142"/>
      <c r="I17" s="146"/>
      <c r="J17" s="147"/>
      <c r="K17" s="146"/>
      <c r="L17" s="147"/>
    </row>
    <row r="18" spans="1:12" x14ac:dyDescent="0.25">
      <c r="A18" s="39"/>
      <c r="B18" s="52" t="s">
        <v>179</v>
      </c>
      <c r="C18" s="14">
        <v>586</v>
      </c>
      <c r="D18" s="50">
        <v>3.6997285182145338E-2</v>
      </c>
      <c r="E18" s="14">
        <v>610</v>
      </c>
      <c r="F18" s="50">
        <v>3.8203795327863721E-2</v>
      </c>
      <c r="G18" s="14"/>
      <c r="H18" s="62"/>
      <c r="I18" s="148"/>
      <c r="J18" s="149"/>
      <c r="K18" s="148"/>
      <c r="L18" s="149"/>
    </row>
    <row r="19" spans="1:12" x14ac:dyDescent="0.25">
      <c r="A19" s="39"/>
      <c r="B19" s="56" t="s">
        <v>95</v>
      </c>
      <c r="C19" s="58"/>
      <c r="D19" s="58"/>
      <c r="E19" s="14"/>
      <c r="F19" s="51"/>
      <c r="G19" s="14"/>
      <c r="H19" s="62"/>
      <c r="I19" s="148"/>
      <c r="J19" s="149"/>
      <c r="K19" s="148"/>
      <c r="L19" s="149"/>
    </row>
    <row r="20" spans="1:12" x14ac:dyDescent="0.25">
      <c r="A20" s="39"/>
      <c r="B20" s="49" t="s">
        <v>96</v>
      </c>
      <c r="C20" s="14">
        <v>4726</v>
      </c>
      <c r="D20" s="50">
        <v>0.29837742281709706</v>
      </c>
      <c r="E20" s="14">
        <v>4835</v>
      </c>
      <c r="F20" s="51">
        <v>0.30281204985282145</v>
      </c>
      <c r="G20" s="14">
        <v>4538</v>
      </c>
      <c r="H20" s="51">
        <v>0.28838332486019319</v>
      </c>
      <c r="I20" s="148">
        <v>4512</v>
      </c>
      <c r="J20" s="149">
        <v>0.29129549503690505</v>
      </c>
      <c r="K20" s="148">
        <v>4578</v>
      </c>
      <c r="L20" s="149">
        <v>0.29129549503690505</v>
      </c>
    </row>
    <row r="21" spans="1:12" x14ac:dyDescent="0.25">
      <c r="A21" s="39"/>
      <c r="B21" s="49" t="s">
        <v>97</v>
      </c>
      <c r="C21" s="14">
        <v>11109</v>
      </c>
      <c r="D21" s="50">
        <v>0.70137003598712044</v>
      </c>
      <c r="E21" s="14">
        <v>11131</v>
      </c>
      <c r="F21" s="51">
        <v>0.69712532097450997</v>
      </c>
      <c r="G21" s="14">
        <v>11198</v>
      </c>
      <c r="H21" s="51">
        <v>0.71161667513980686</v>
      </c>
      <c r="I21" s="148">
        <v>11117</v>
      </c>
      <c r="J21" s="149">
        <v>0.70870450496309489</v>
      </c>
      <c r="K21" s="148">
        <v>11138</v>
      </c>
      <c r="L21" s="149">
        <v>0.70870450496309489</v>
      </c>
    </row>
    <row r="22" spans="1:12" s="1" customFormat="1" ht="14.25" x14ac:dyDescent="0.2">
      <c r="A22" s="39"/>
      <c r="B22" s="49" t="s">
        <v>98</v>
      </c>
      <c r="C22" s="14" t="s">
        <v>25</v>
      </c>
      <c r="D22" s="50"/>
      <c r="E22" s="14" t="s">
        <v>25</v>
      </c>
      <c r="F22" s="51"/>
      <c r="G22" s="14" t="s">
        <v>43</v>
      </c>
      <c r="H22" s="142"/>
      <c r="I22" s="146" t="s">
        <v>43</v>
      </c>
      <c r="J22" s="147"/>
      <c r="K22" s="146" t="s">
        <v>43</v>
      </c>
      <c r="L22" s="147"/>
    </row>
    <row r="23" spans="1:12" x14ac:dyDescent="0.25">
      <c r="A23" s="39"/>
      <c r="B23" s="52" t="s">
        <v>99</v>
      </c>
      <c r="C23" s="14">
        <v>4</v>
      </c>
      <c r="D23" s="54">
        <v>2.5254119578256204E-4</v>
      </c>
      <c r="E23" s="14">
        <v>1</v>
      </c>
      <c r="F23" s="54">
        <v>6.2629172668629042E-5</v>
      </c>
      <c r="G23" s="14" t="s">
        <v>43</v>
      </c>
      <c r="H23" s="62"/>
      <c r="I23" s="148" t="s">
        <v>43</v>
      </c>
      <c r="J23" s="149"/>
      <c r="K23" s="148" t="s">
        <v>43</v>
      </c>
      <c r="L23" s="149"/>
    </row>
    <row r="24" spans="1:12" s="28" customFormat="1" x14ac:dyDescent="0.25">
      <c r="A24" s="76"/>
      <c r="B24" s="56" t="s">
        <v>100</v>
      </c>
      <c r="C24" s="29">
        <v>14466</v>
      </c>
      <c r="D24" s="55">
        <v>0.91331523454763563</v>
      </c>
      <c r="E24" s="29">
        <v>14668</v>
      </c>
      <c r="F24" s="48">
        <v>0.91864470470345083</v>
      </c>
      <c r="G24" s="29"/>
      <c r="H24" s="142"/>
      <c r="I24" s="152"/>
      <c r="J24" s="153"/>
      <c r="K24" s="152"/>
      <c r="L24" s="153"/>
    </row>
    <row r="25" spans="1:12" x14ac:dyDescent="0.25">
      <c r="A25" s="39"/>
      <c r="B25" s="49" t="s">
        <v>96</v>
      </c>
      <c r="C25" s="14">
        <v>4128</v>
      </c>
      <c r="D25" s="58"/>
      <c r="E25" s="14">
        <v>4200</v>
      </c>
      <c r="F25" s="51"/>
      <c r="G25" s="14">
        <v>4538</v>
      </c>
      <c r="H25" s="51">
        <v>0.28838332486019319</v>
      </c>
      <c r="I25" s="148">
        <v>4512</v>
      </c>
      <c r="J25" s="149">
        <v>0.29129549503690505</v>
      </c>
      <c r="K25" s="148">
        <v>4578</v>
      </c>
      <c r="L25" s="149">
        <v>0.29129549503690505</v>
      </c>
    </row>
    <row r="26" spans="1:12" x14ac:dyDescent="0.25">
      <c r="A26" s="39"/>
      <c r="B26" s="49" t="s">
        <v>97</v>
      </c>
      <c r="C26" s="14">
        <v>10335</v>
      </c>
      <c r="D26" s="58"/>
      <c r="E26" s="14">
        <v>10468</v>
      </c>
      <c r="F26" s="51"/>
      <c r="G26" s="14">
        <v>11198</v>
      </c>
      <c r="H26" s="51">
        <v>0.71161667513980686</v>
      </c>
      <c r="I26" s="148">
        <v>11117</v>
      </c>
      <c r="J26" s="149">
        <v>0.70870450496309489</v>
      </c>
      <c r="K26" s="148">
        <v>11138</v>
      </c>
      <c r="L26" s="149">
        <v>0.70870450496309489</v>
      </c>
    </row>
    <row r="27" spans="1:12" s="1" customFormat="1" ht="14.25" x14ac:dyDescent="0.2">
      <c r="A27" s="39"/>
      <c r="B27" s="49" t="s">
        <v>98</v>
      </c>
      <c r="C27" s="14" t="s">
        <v>25</v>
      </c>
      <c r="D27" s="58"/>
      <c r="E27" s="14" t="s">
        <v>25</v>
      </c>
      <c r="F27" s="51"/>
      <c r="G27" s="14" t="s">
        <v>43</v>
      </c>
      <c r="H27" s="62"/>
      <c r="I27" s="146" t="s">
        <v>43</v>
      </c>
      <c r="J27" s="147"/>
      <c r="K27" s="146" t="s">
        <v>43</v>
      </c>
      <c r="L27" s="147"/>
    </row>
    <row r="28" spans="1:12" x14ac:dyDescent="0.25">
      <c r="A28" s="39"/>
      <c r="B28" s="52" t="s">
        <v>99</v>
      </c>
      <c r="C28" s="14">
        <v>3</v>
      </c>
      <c r="D28" s="58"/>
      <c r="E28" s="14">
        <v>0</v>
      </c>
      <c r="F28" s="51"/>
      <c r="G28" s="14" t="s">
        <v>43</v>
      </c>
      <c r="H28" s="51"/>
      <c r="I28" s="148" t="s">
        <v>43</v>
      </c>
      <c r="J28" s="149"/>
      <c r="K28" s="148" t="s">
        <v>43</v>
      </c>
      <c r="L28" s="149"/>
    </row>
    <row r="29" spans="1:12" s="28" customFormat="1" x14ac:dyDescent="0.25">
      <c r="A29" s="76"/>
      <c r="B29" s="56" t="s">
        <v>101</v>
      </c>
      <c r="C29" s="29">
        <v>1357</v>
      </c>
      <c r="D29" s="55">
        <v>8.5674600669234172E-2</v>
      </c>
      <c r="E29" s="29">
        <v>1268</v>
      </c>
      <c r="F29" s="48">
        <v>7.941379094382163E-2</v>
      </c>
      <c r="G29" s="29"/>
      <c r="H29" s="48"/>
      <c r="I29" s="152"/>
      <c r="J29" s="153"/>
      <c r="K29" s="152"/>
      <c r="L29" s="153"/>
    </row>
    <row r="30" spans="1:12" x14ac:dyDescent="0.25">
      <c r="A30" s="39"/>
      <c r="B30" s="49" t="s">
        <v>96</v>
      </c>
      <c r="C30" s="14">
        <v>596</v>
      </c>
      <c r="D30" s="58"/>
      <c r="E30" s="14">
        <v>620</v>
      </c>
      <c r="F30" s="51"/>
      <c r="G30" s="14" t="s">
        <v>43</v>
      </c>
      <c r="H30" s="51"/>
      <c r="I30" s="148" t="s">
        <v>43</v>
      </c>
      <c r="J30" s="149"/>
      <c r="K30" s="148" t="s">
        <v>43</v>
      </c>
      <c r="L30" s="149"/>
    </row>
    <row r="31" spans="1:12" x14ac:dyDescent="0.25">
      <c r="A31" s="39"/>
      <c r="B31" s="49" t="s">
        <v>97</v>
      </c>
      <c r="C31" s="14">
        <v>760</v>
      </c>
      <c r="D31" s="58"/>
      <c r="E31" s="14">
        <v>647</v>
      </c>
      <c r="F31" s="51"/>
      <c r="G31" s="14" t="s">
        <v>43</v>
      </c>
      <c r="H31" s="51"/>
      <c r="I31" s="148" t="s">
        <v>43</v>
      </c>
      <c r="J31" s="149"/>
      <c r="K31" s="148" t="s">
        <v>43</v>
      </c>
      <c r="L31" s="149"/>
    </row>
    <row r="32" spans="1:12" s="1" customFormat="1" ht="14.25" x14ac:dyDescent="0.2">
      <c r="A32" s="39"/>
      <c r="B32" s="49" t="s">
        <v>98</v>
      </c>
      <c r="C32" s="14" t="s">
        <v>25</v>
      </c>
      <c r="D32" s="58"/>
      <c r="E32" s="14" t="s">
        <v>25</v>
      </c>
      <c r="F32" s="51"/>
      <c r="G32" s="14" t="s">
        <v>43</v>
      </c>
      <c r="H32" s="62"/>
      <c r="I32" s="146" t="s">
        <v>43</v>
      </c>
      <c r="J32" s="147"/>
      <c r="K32" s="146" t="s">
        <v>43</v>
      </c>
      <c r="L32" s="147"/>
    </row>
    <row r="33" spans="1:12" x14ac:dyDescent="0.25">
      <c r="A33" s="39"/>
      <c r="B33" s="52" t="s">
        <v>99</v>
      </c>
      <c r="C33" s="14">
        <v>1</v>
      </c>
      <c r="D33" s="58"/>
      <c r="E33" s="14">
        <v>1</v>
      </c>
      <c r="F33" s="51"/>
      <c r="G33" s="14" t="s">
        <v>43</v>
      </c>
      <c r="H33" s="51"/>
      <c r="I33" s="148" t="s">
        <v>43</v>
      </c>
      <c r="J33" s="149"/>
      <c r="K33" s="148" t="s">
        <v>43</v>
      </c>
      <c r="L33" s="149"/>
    </row>
    <row r="34" spans="1:12" s="28" customFormat="1" x14ac:dyDescent="0.25">
      <c r="A34" s="76"/>
      <c r="B34" s="56" t="s">
        <v>102</v>
      </c>
      <c r="C34" s="29">
        <v>16</v>
      </c>
      <c r="D34" s="55">
        <v>1.0101647831302482E-3</v>
      </c>
      <c r="E34" s="29">
        <v>31</v>
      </c>
      <c r="F34" s="55">
        <v>1.9415043527275006E-3</v>
      </c>
      <c r="G34" s="29"/>
      <c r="H34" s="48"/>
      <c r="I34" s="152"/>
      <c r="J34" s="153"/>
      <c r="K34" s="152"/>
      <c r="L34" s="153"/>
    </row>
    <row r="35" spans="1:12" x14ac:dyDescent="0.25">
      <c r="A35" s="39"/>
      <c r="B35" s="49" t="s">
        <v>96</v>
      </c>
      <c r="C35" s="14">
        <v>2</v>
      </c>
      <c r="D35" s="58"/>
      <c r="E35" s="14">
        <v>15</v>
      </c>
      <c r="F35" s="51"/>
      <c r="G35" s="14" t="s">
        <v>43</v>
      </c>
      <c r="H35" s="51"/>
      <c r="I35" s="148" t="s">
        <v>43</v>
      </c>
      <c r="J35" s="149"/>
      <c r="K35" s="148" t="s">
        <v>43</v>
      </c>
      <c r="L35" s="149"/>
    </row>
    <row r="36" spans="1:12" x14ac:dyDescent="0.25">
      <c r="A36" s="39"/>
      <c r="B36" s="49" t="s">
        <v>97</v>
      </c>
      <c r="C36" s="14">
        <v>14</v>
      </c>
      <c r="D36" s="58"/>
      <c r="E36" s="14">
        <v>16</v>
      </c>
      <c r="F36" s="51"/>
      <c r="G36" s="14" t="s">
        <v>43</v>
      </c>
      <c r="H36" s="51"/>
      <c r="I36" s="148" t="s">
        <v>43</v>
      </c>
      <c r="J36" s="149"/>
      <c r="K36" s="148" t="s">
        <v>43</v>
      </c>
      <c r="L36" s="149"/>
    </row>
    <row r="37" spans="1:12" s="1" customFormat="1" ht="14.25" x14ac:dyDescent="0.2">
      <c r="A37" s="39"/>
      <c r="B37" s="52" t="s">
        <v>98</v>
      </c>
      <c r="C37" s="14" t="s">
        <v>25</v>
      </c>
      <c r="D37" s="58"/>
      <c r="E37" s="14" t="s">
        <v>25</v>
      </c>
      <c r="F37" s="51"/>
      <c r="G37" s="14" t="s">
        <v>43</v>
      </c>
      <c r="H37" s="142"/>
      <c r="I37" s="146" t="s">
        <v>43</v>
      </c>
      <c r="J37" s="147"/>
      <c r="K37" s="146" t="s">
        <v>43</v>
      </c>
      <c r="L37" s="147"/>
    </row>
    <row r="38" spans="1:12" x14ac:dyDescent="0.25">
      <c r="A38" s="39"/>
      <c r="B38" s="49" t="s">
        <v>99</v>
      </c>
      <c r="C38" s="14" t="s">
        <v>25</v>
      </c>
      <c r="D38" s="58"/>
      <c r="E38" s="14">
        <v>0</v>
      </c>
      <c r="F38" s="51"/>
      <c r="G38" s="14" t="s">
        <v>43</v>
      </c>
      <c r="H38" s="48"/>
      <c r="I38" s="148" t="s">
        <v>43</v>
      </c>
      <c r="J38" s="149"/>
      <c r="K38" s="148" t="s">
        <v>43</v>
      </c>
      <c r="L38" s="149"/>
    </row>
    <row r="39" spans="1:12" x14ac:dyDescent="0.25">
      <c r="A39" s="39"/>
      <c r="B39" s="56" t="s">
        <v>103</v>
      </c>
      <c r="C39" s="14"/>
      <c r="D39" s="58"/>
      <c r="E39" s="14"/>
      <c r="F39" s="14"/>
      <c r="G39" s="14"/>
      <c r="H39" s="48"/>
      <c r="I39" s="148"/>
      <c r="J39" s="149"/>
      <c r="K39" s="148"/>
      <c r="L39" s="149"/>
    </row>
    <row r="40" spans="1:12" s="28" customFormat="1" x14ac:dyDescent="0.25">
      <c r="A40" s="76"/>
      <c r="B40" s="57" t="s">
        <v>104</v>
      </c>
      <c r="C40" s="29">
        <v>2723</v>
      </c>
      <c r="D40" s="55">
        <v>0.17211210778865754</v>
      </c>
      <c r="E40" s="29">
        <v>2456</v>
      </c>
      <c r="F40" s="55">
        <v>0.15493801848405514</v>
      </c>
      <c r="G40" s="29"/>
      <c r="H40" s="142"/>
      <c r="I40" s="152"/>
      <c r="J40" s="153"/>
      <c r="K40" s="152"/>
      <c r="L40" s="153"/>
    </row>
    <row r="41" spans="1:12" s="28" customFormat="1" x14ac:dyDescent="0.25">
      <c r="A41" s="76"/>
      <c r="B41" s="56" t="s">
        <v>105</v>
      </c>
      <c r="C41" s="29"/>
      <c r="D41" s="60"/>
      <c r="E41" s="29"/>
      <c r="F41" s="29"/>
      <c r="G41" s="29"/>
      <c r="H41" s="48"/>
      <c r="I41" s="152"/>
      <c r="J41" s="153"/>
      <c r="K41" s="152"/>
      <c r="L41" s="153"/>
    </row>
    <row r="42" spans="1:12" x14ac:dyDescent="0.25">
      <c r="A42" s="39"/>
      <c r="B42" s="52" t="s">
        <v>106</v>
      </c>
      <c r="C42" s="14"/>
      <c r="D42" s="58"/>
      <c r="E42" s="14"/>
      <c r="F42" s="51"/>
      <c r="G42" s="14"/>
      <c r="H42" s="51"/>
      <c r="I42" s="148"/>
      <c r="J42" s="149"/>
      <c r="K42" s="148"/>
      <c r="L42" s="149"/>
    </row>
    <row r="43" spans="1:12" x14ac:dyDescent="0.25">
      <c r="A43" s="39"/>
      <c r="B43" s="52" t="s">
        <v>107</v>
      </c>
      <c r="C43" s="14">
        <v>3</v>
      </c>
      <c r="D43" s="51">
        <v>0.3</v>
      </c>
      <c r="E43" s="14">
        <v>3</v>
      </c>
      <c r="F43" s="51">
        <v>0.3</v>
      </c>
      <c r="G43" s="14">
        <v>2</v>
      </c>
      <c r="H43" s="51">
        <v>0.22222222222222221</v>
      </c>
      <c r="I43" s="148">
        <v>1</v>
      </c>
      <c r="J43" s="149">
        <v>0.1111111111111111</v>
      </c>
      <c r="K43" s="148">
        <v>2</v>
      </c>
      <c r="L43" s="149">
        <v>0.2</v>
      </c>
    </row>
    <row r="44" spans="1:12" x14ac:dyDescent="0.25">
      <c r="A44" s="39"/>
      <c r="B44" s="52" t="s">
        <v>97</v>
      </c>
      <c r="C44" s="14">
        <v>7</v>
      </c>
      <c r="D44" s="51">
        <v>0.7</v>
      </c>
      <c r="E44" s="14">
        <v>7</v>
      </c>
      <c r="F44" s="51">
        <v>0.7</v>
      </c>
      <c r="G44" s="143">
        <v>7</v>
      </c>
      <c r="H44" s="51">
        <v>0.77777777777777779</v>
      </c>
      <c r="I44" s="148">
        <v>8</v>
      </c>
      <c r="J44" s="149">
        <v>0.88888888888888884</v>
      </c>
      <c r="K44" s="148">
        <v>8</v>
      </c>
      <c r="L44" s="149">
        <v>0.8</v>
      </c>
    </row>
    <row r="45" spans="1:12" x14ac:dyDescent="0.25">
      <c r="A45" s="39"/>
      <c r="B45" s="52" t="s">
        <v>108</v>
      </c>
      <c r="C45" s="14">
        <v>0</v>
      </c>
      <c r="D45" s="51"/>
      <c r="E45" s="14">
        <v>0</v>
      </c>
      <c r="F45" s="51"/>
      <c r="G45" s="143">
        <v>0</v>
      </c>
      <c r="H45" s="51"/>
      <c r="I45" s="148">
        <v>0</v>
      </c>
      <c r="J45" s="149"/>
      <c r="K45" s="148">
        <v>0</v>
      </c>
      <c r="L45" s="149"/>
    </row>
    <row r="46" spans="1:12" x14ac:dyDescent="0.25">
      <c r="A46" s="39"/>
      <c r="B46" s="52" t="s">
        <v>109</v>
      </c>
      <c r="C46" s="14">
        <v>1</v>
      </c>
      <c r="D46" s="51">
        <v>0.1</v>
      </c>
      <c r="E46" s="14">
        <v>1</v>
      </c>
      <c r="F46" s="51">
        <v>0.1</v>
      </c>
      <c r="G46" s="14">
        <v>1</v>
      </c>
      <c r="H46" s="51">
        <v>0.1111111111111111</v>
      </c>
      <c r="I46" s="148">
        <v>1</v>
      </c>
      <c r="J46" s="149">
        <v>0.1111111111111111</v>
      </c>
      <c r="K46" s="148">
        <v>2</v>
      </c>
      <c r="L46" s="149">
        <v>0.2</v>
      </c>
    </row>
    <row r="47" spans="1:12" x14ac:dyDescent="0.25">
      <c r="A47" s="39"/>
      <c r="B47" s="52" t="s">
        <v>110</v>
      </c>
      <c r="C47" s="14">
        <v>9</v>
      </c>
      <c r="D47" s="51">
        <v>0.9</v>
      </c>
      <c r="E47" s="14">
        <v>9</v>
      </c>
      <c r="F47" s="51">
        <v>0.9</v>
      </c>
      <c r="G47" s="14">
        <v>8</v>
      </c>
      <c r="H47" s="51">
        <v>0.88888888888888884</v>
      </c>
      <c r="I47" s="148">
        <v>8</v>
      </c>
      <c r="J47" s="149">
        <v>0.88888888888888884</v>
      </c>
      <c r="K47" s="148">
        <v>8</v>
      </c>
      <c r="L47" s="149">
        <v>0.8</v>
      </c>
    </row>
    <row r="48" spans="1:12" x14ac:dyDescent="0.25">
      <c r="A48" s="39"/>
      <c r="B48" s="52" t="s">
        <v>180</v>
      </c>
      <c r="C48" s="14">
        <v>10</v>
      </c>
      <c r="D48" s="51">
        <v>1</v>
      </c>
      <c r="E48" s="14">
        <v>10</v>
      </c>
      <c r="F48" s="51">
        <v>1</v>
      </c>
      <c r="G48" s="14"/>
      <c r="H48" s="51"/>
      <c r="I48" s="148"/>
      <c r="J48" s="149"/>
      <c r="K48" s="148"/>
      <c r="L48" s="149"/>
    </row>
    <row r="49" spans="1:12" x14ac:dyDescent="0.25">
      <c r="A49" s="39"/>
      <c r="B49" s="56" t="s">
        <v>111</v>
      </c>
      <c r="C49" s="14"/>
      <c r="D49" s="58"/>
      <c r="E49" s="14"/>
      <c r="F49" s="51"/>
      <c r="G49" s="14"/>
      <c r="H49" s="51"/>
      <c r="I49" s="148"/>
      <c r="J49" s="149"/>
      <c r="K49" s="148"/>
      <c r="L49" s="149"/>
    </row>
    <row r="50" spans="1:12" x14ac:dyDescent="0.25">
      <c r="A50" s="39"/>
      <c r="B50" s="52" t="s">
        <v>107</v>
      </c>
      <c r="C50" s="14">
        <v>0</v>
      </c>
      <c r="D50" s="51"/>
      <c r="E50" s="14">
        <v>0</v>
      </c>
      <c r="F50" s="51"/>
      <c r="G50" s="14">
        <v>1</v>
      </c>
      <c r="H50" s="51">
        <v>0.2</v>
      </c>
      <c r="I50" s="148">
        <v>1</v>
      </c>
      <c r="J50" s="149">
        <v>0.14285714285714285</v>
      </c>
      <c r="K50" s="148">
        <v>0</v>
      </c>
      <c r="L50" s="149"/>
    </row>
    <row r="51" spans="1:12" x14ac:dyDescent="0.25">
      <c r="A51" s="39"/>
      <c r="B51" s="52" t="s">
        <v>97</v>
      </c>
      <c r="C51" s="14">
        <v>6</v>
      </c>
      <c r="D51" s="51">
        <v>1</v>
      </c>
      <c r="E51" s="14">
        <v>6</v>
      </c>
      <c r="F51" s="51">
        <v>1</v>
      </c>
      <c r="G51" s="14">
        <v>4</v>
      </c>
      <c r="H51" s="51">
        <v>0.8</v>
      </c>
      <c r="I51" s="148">
        <v>6</v>
      </c>
      <c r="J51" s="149">
        <v>0.8571428571428571</v>
      </c>
      <c r="K51" s="148">
        <v>9</v>
      </c>
      <c r="L51" s="149">
        <v>1</v>
      </c>
    </row>
    <row r="52" spans="1:12" x14ac:dyDescent="0.25">
      <c r="A52" s="39"/>
      <c r="B52" s="52" t="s">
        <v>108</v>
      </c>
      <c r="C52" s="14">
        <v>0</v>
      </c>
      <c r="D52" s="51"/>
      <c r="E52" s="14">
        <v>0</v>
      </c>
      <c r="F52" s="51"/>
      <c r="G52" s="14">
        <v>0</v>
      </c>
      <c r="H52" s="48"/>
      <c r="I52" s="148">
        <v>0</v>
      </c>
      <c r="J52" s="149"/>
      <c r="K52" s="148">
        <v>0</v>
      </c>
      <c r="L52" s="149"/>
    </row>
    <row r="53" spans="1:12" x14ac:dyDescent="0.25">
      <c r="A53" s="39"/>
      <c r="B53" s="52" t="s">
        <v>109</v>
      </c>
      <c r="C53" s="144">
        <v>0</v>
      </c>
      <c r="D53" s="51"/>
      <c r="E53" s="14">
        <v>0</v>
      </c>
      <c r="F53" s="51"/>
      <c r="G53" s="14">
        <v>0</v>
      </c>
      <c r="H53" s="51"/>
      <c r="I53" s="148">
        <v>1</v>
      </c>
      <c r="J53" s="149">
        <v>0.14285714285714285</v>
      </c>
      <c r="K53" s="148">
        <v>2</v>
      </c>
      <c r="L53" s="149">
        <v>0.22222222222222221</v>
      </c>
    </row>
    <row r="54" spans="1:12" x14ac:dyDescent="0.25">
      <c r="A54" s="39"/>
      <c r="B54" s="52" t="s">
        <v>110</v>
      </c>
      <c r="C54" s="144">
        <v>6</v>
      </c>
      <c r="D54" s="51">
        <v>1</v>
      </c>
      <c r="E54" s="14">
        <v>6</v>
      </c>
      <c r="F54" s="51">
        <v>1</v>
      </c>
      <c r="G54" s="14">
        <v>5</v>
      </c>
      <c r="H54" s="51">
        <v>1</v>
      </c>
      <c r="I54" s="148">
        <v>6</v>
      </c>
      <c r="J54" s="149">
        <v>0.8571428571428571</v>
      </c>
      <c r="K54" s="148">
        <v>7</v>
      </c>
      <c r="L54" s="149">
        <v>0.77777777777777779</v>
      </c>
    </row>
    <row r="55" spans="1:12" x14ac:dyDescent="0.25">
      <c r="A55" s="39"/>
      <c r="B55" s="57" t="s">
        <v>112</v>
      </c>
      <c r="C55" s="14"/>
      <c r="D55" s="58"/>
      <c r="E55" s="14"/>
      <c r="F55" s="51"/>
      <c r="G55" s="14"/>
      <c r="H55" s="51"/>
      <c r="I55" s="148"/>
      <c r="J55" s="149"/>
      <c r="K55" s="148"/>
      <c r="L55" s="149"/>
    </row>
    <row r="56" spans="1:12" x14ac:dyDescent="0.25">
      <c r="A56" s="39"/>
      <c r="B56" s="61" t="s">
        <v>113</v>
      </c>
      <c r="C56" s="14">
        <v>89</v>
      </c>
      <c r="D56" s="51">
        <v>0.83177570093457942</v>
      </c>
      <c r="E56" s="14">
        <v>92</v>
      </c>
      <c r="F56" s="62">
        <v>0.81415929203539827</v>
      </c>
      <c r="G56" s="53" t="s">
        <v>43</v>
      </c>
      <c r="H56" s="48"/>
      <c r="I56" s="148" t="s">
        <v>43</v>
      </c>
      <c r="J56" s="149"/>
      <c r="K56" s="148" t="s">
        <v>43</v>
      </c>
      <c r="L56" s="149"/>
    </row>
    <row r="57" spans="1:12" x14ac:dyDescent="0.25">
      <c r="A57" s="39"/>
      <c r="B57" s="52" t="s">
        <v>114</v>
      </c>
      <c r="C57" s="14">
        <v>18</v>
      </c>
      <c r="D57" s="51">
        <v>0.16822429906542055</v>
      </c>
      <c r="E57" s="14">
        <v>21</v>
      </c>
      <c r="F57" s="51">
        <v>0.18584070796460178</v>
      </c>
      <c r="G57" s="14" t="s">
        <v>43</v>
      </c>
      <c r="H57" s="62"/>
      <c r="I57" s="148" t="s">
        <v>43</v>
      </c>
      <c r="J57" s="149"/>
      <c r="K57" s="148" t="s">
        <v>43</v>
      </c>
      <c r="L57" s="149"/>
    </row>
    <row r="58" spans="1:12" x14ac:dyDescent="0.25">
      <c r="A58" s="39"/>
      <c r="B58" s="52" t="s">
        <v>115</v>
      </c>
      <c r="C58" s="14">
        <v>1976</v>
      </c>
      <c r="D58" s="51">
        <v>0.77795275590551183</v>
      </c>
      <c r="E58" s="14">
        <v>1948</v>
      </c>
      <c r="F58" s="51">
        <v>0.7767145135566188</v>
      </c>
      <c r="G58" s="14">
        <v>1928</v>
      </c>
      <c r="H58" s="62"/>
      <c r="I58" s="148" t="s">
        <v>43</v>
      </c>
      <c r="J58" s="149"/>
      <c r="K58" s="148" t="s">
        <v>43</v>
      </c>
      <c r="L58" s="149"/>
    </row>
    <row r="59" spans="1:12" x14ac:dyDescent="0.25">
      <c r="A59" s="39"/>
      <c r="B59" s="52" t="s">
        <v>116</v>
      </c>
      <c r="C59" s="14">
        <v>564</v>
      </c>
      <c r="D59" s="51">
        <v>0.2220472440944882</v>
      </c>
      <c r="E59" s="14">
        <v>560</v>
      </c>
      <c r="F59" s="51">
        <v>0.22328548644338117</v>
      </c>
      <c r="G59" s="14">
        <v>537</v>
      </c>
      <c r="H59" s="62">
        <v>0.22</v>
      </c>
      <c r="I59" s="148">
        <v>505</v>
      </c>
      <c r="J59" s="149">
        <v>0.21</v>
      </c>
      <c r="K59" s="148" t="s">
        <v>43</v>
      </c>
      <c r="L59" s="149">
        <v>0.2</v>
      </c>
    </row>
    <row r="60" spans="1:12" x14ac:dyDescent="0.25">
      <c r="A60" s="39"/>
      <c r="B60" s="52" t="s">
        <v>108</v>
      </c>
      <c r="C60" s="14">
        <v>2216</v>
      </c>
      <c r="D60" s="51">
        <v>0.13990782246353936</v>
      </c>
      <c r="E60" s="14">
        <v>2217</v>
      </c>
      <c r="F60" s="51">
        <v>0.13884887580635061</v>
      </c>
      <c r="G60" s="14">
        <v>1626</v>
      </c>
      <c r="H60" s="51">
        <v>0.10332994407727504</v>
      </c>
      <c r="I60" s="148">
        <v>1609</v>
      </c>
      <c r="J60" s="149">
        <v>0.10294964489090792</v>
      </c>
      <c r="K60" s="148">
        <v>1618</v>
      </c>
      <c r="L60" s="149">
        <v>0.10295240519216085</v>
      </c>
    </row>
    <row r="61" spans="1:12" x14ac:dyDescent="0.25">
      <c r="A61" s="39"/>
      <c r="B61" s="52" t="s">
        <v>109</v>
      </c>
      <c r="C61" s="14">
        <v>8624</v>
      </c>
      <c r="D61" s="51">
        <v>0.54447881810720378</v>
      </c>
      <c r="E61" s="14">
        <v>8686</v>
      </c>
      <c r="F61" s="51">
        <v>0.54399699379971189</v>
      </c>
      <c r="G61" s="14">
        <v>8370</v>
      </c>
      <c r="H61" s="51">
        <v>0.53190137264870363</v>
      </c>
      <c r="I61" s="148">
        <v>8357</v>
      </c>
      <c r="J61" s="149">
        <v>0.53471111395482751</v>
      </c>
      <c r="K61" s="148">
        <v>8537</v>
      </c>
      <c r="L61" s="149">
        <v>0.54320437770425045</v>
      </c>
    </row>
    <row r="62" spans="1:12" x14ac:dyDescent="0.25">
      <c r="A62" s="39"/>
      <c r="B62" s="52" t="s">
        <v>110</v>
      </c>
      <c r="C62" s="14">
        <v>4999</v>
      </c>
      <c r="D62" s="51">
        <v>0.31561335942925689</v>
      </c>
      <c r="E62" s="14">
        <v>5064</v>
      </c>
      <c r="F62" s="51">
        <v>0.31715413039393747</v>
      </c>
      <c r="G62" s="14">
        <v>5740</v>
      </c>
      <c r="H62" s="51">
        <v>0.36476868327402134</v>
      </c>
      <c r="I62" s="148">
        <v>5663</v>
      </c>
      <c r="J62" s="149">
        <v>0.36233924115426452</v>
      </c>
      <c r="K62" s="148">
        <v>5561</v>
      </c>
      <c r="L62" s="149">
        <v>0.35384321710358868</v>
      </c>
    </row>
    <row r="63" spans="1:12" x14ac:dyDescent="0.25">
      <c r="A63" s="39"/>
      <c r="B63" s="52" t="s">
        <v>181</v>
      </c>
      <c r="C63" s="14"/>
      <c r="D63" s="51" t="s">
        <v>182</v>
      </c>
      <c r="E63" s="14" t="s">
        <v>20</v>
      </c>
      <c r="F63" s="51"/>
      <c r="G63" s="14"/>
      <c r="H63" s="14" t="s">
        <v>43</v>
      </c>
      <c r="I63" s="148"/>
      <c r="J63" s="148" t="s">
        <v>43</v>
      </c>
      <c r="K63" s="148"/>
      <c r="L63" s="148" t="s">
        <v>43</v>
      </c>
    </row>
    <row r="64" spans="1:12" x14ac:dyDescent="0.25">
      <c r="A64" s="39"/>
      <c r="B64" s="56" t="s">
        <v>196</v>
      </c>
      <c r="C64" s="14"/>
      <c r="D64" s="58"/>
      <c r="E64" s="14"/>
      <c r="F64" s="58"/>
      <c r="G64" s="14"/>
      <c r="H64" s="51"/>
      <c r="I64" s="148"/>
      <c r="J64" s="149"/>
      <c r="K64" s="148"/>
      <c r="L64" s="149"/>
    </row>
    <row r="65" spans="1:12" ht="26.25" x14ac:dyDescent="0.25">
      <c r="A65" s="39"/>
      <c r="B65" s="52" t="s">
        <v>117</v>
      </c>
      <c r="C65" s="14">
        <v>14394</v>
      </c>
      <c r="D65" s="51">
        <v>0.97493904091032202</v>
      </c>
      <c r="E65" s="14">
        <v>14591</v>
      </c>
      <c r="F65" s="51">
        <v>0.98</v>
      </c>
      <c r="G65" s="14"/>
      <c r="H65" s="14" t="s">
        <v>43</v>
      </c>
      <c r="I65" s="148"/>
      <c r="J65" s="148" t="s">
        <v>43</v>
      </c>
      <c r="K65" s="148"/>
      <c r="L65" s="148" t="s">
        <v>43</v>
      </c>
    </row>
    <row r="66" spans="1:12" s="28" customFormat="1" x14ac:dyDescent="0.25">
      <c r="A66" s="76"/>
      <c r="B66" s="56" t="s">
        <v>197</v>
      </c>
      <c r="C66" s="29"/>
      <c r="D66" s="48">
        <v>0.42499999999999999</v>
      </c>
      <c r="E66" s="29"/>
      <c r="F66" s="48">
        <v>0.44900000000000001</v>
      </c>
      <c r="G66" s="29"/>
      <c r="H66" s="48">
        <v>0.39</v>
      </c>
      <c r="I66" s="152"/>
      <c r="J66" s="153">
        <v>0.441</v>
      </c>
      <c r="K66" s="152"/>
      <c r="L66" s="153">
        <v>0.45</v>
      </c>
    </row>
    <row r="67" spans="1:12" s="1" customFormat="1" ht="15" customHeight="1" x14ac:dyDescent="0.2">
      <c r="A67" s="39"/>
      <c r="B67" s="47" t="s">
        <v>183</v>
      </c>
      <c r="C67" s="29"/>
      <c r="D67" s="60"/>
      <c r="E67" s="29"/>
      <c r="F67" s="48"/>
      <c r="G67" s="29"/>
      <c r="H67" s="142"/>
      <c r="I67" s="148"/>
      <c r="J67" s="147"/>
      <c r="K67" s="146"/>
      <c r="L67" s="147"/>
    </row>
    <row r="68" spans="1:12" s="1" customFormat="1" ht="14.25" x14ac:dyDescent="0.2">
      <c r="A68" s="39"/>
      <c r="B68" s="49" t="s">
        <v>118</v>
      </c>
      <c r="C68" s="14">
        <v>2410</v>
      </c>
      <c r="D68" s="51">
        <v>0.8585678660491628</v>
      </c>
      <c r="E68" s="14">
        <v>2574</v>
      </c>
      <c r="F68" s="51">
        <v>0.87</v>
      </c>
      <c r="G68" s="14" t="s">
        <v>43</v>
      </c>
      <c r="H68" s="62"/>
      <c r="I68" s="148" t="s">
        <v>43</v>
      </c>
      <c r="J68" s="147"/>
      <c r="K68" s="146" t="s">
        <v>43</v>
      </c>
      <c r="L68" s="147"/>
    </row>
    <row r="69" spans="1:12" s="1" customFormat="1" ht="14.25" x14ac:dyDescent="0.2">
      <c r="A69" s="39"/>
      <c r="B69" s="49" t="s">
        <v>179</v>
      </c>
      <c r="C69" s="14">
        <v>533</v>
      </c>
      <c r="D69" s="51">
        <v>0.99626168224299061</v>
      </c>
      <c r="E69" s="14">
        <v>556</v>
      </c>
      <c r="F69" s="51">
        <v>1</v>
      </c>
      <c r="G69" s="14" t="s">
        <v>43</v>
      </c>
      <c r="H69" s="51"/>
      <c r="I69" s="148" t="s">
        <v>43</v>
      </c>
      <c r="J69" s="147"/>
      <c r="K69" s="146" t="s">
        <v>43</v>
      </c>
      <c r="L69" s="147"/>
    </row>
    <row r="70" spans="1:12" s="1" customFormat="1" ht="14.25" x14ac:dyDescent="0.2">
      <c r="A70" s="39"/>
      <c r="B70" s="49" t="s">
        <v>178</v>
      </c>
      <c r="C70" s="14">
        <v>581</v>
      </c>
      <c r="D70" s="51">
        <v>1</v>
      </c>
      <c r="E70" s="14">
        <v>612</v>
      </c>
      <c r="F70" s="51">
        <v>1</v>
      </c>
      <c r="G70" s="14" t="s">
        <v>43</v>
      </c>
      <c r="H70" s="51"/>
      <c r="I70" s="148" t="s">
        <v>43</v>
      </c>
      <c r="J70" s="147"/>
      <c r="K70" s="146" t="s">
        <v>43</v>
      </c>
      <c r="L70" s="147"/>
    </row>
    <row r="71" spans="1:12" s="1" customFormat="1" ht="14.25" x14ac:dyDescent="0.2">
      <c r="A71" s="39"/>
      <c r="B71" s="49" t="s">
        <v>176</v>
      </c>
      <c r="C71" s="14">
        <v>0</v>
      </c>
      <c r="D71" s="51">
        <v>0</v>
      </c>
      <c r="E71" s="58">
        <v>0</v>
      </c>
      <c r="F71" s="51">
        <v>0</v>
      </c>
      <c r="G71" s="14" t="s">
        <v>43</v>
      </c>
      <c r="H71" s="51"/>
      <c r="I71" s="148" t="s">
        <v>43</v>
      </c>
      <c r="J71" s="147"/>
      <c r="K71" s="146" t="s">
        <v>43</v>
      </c>
      <c r="L71" s="147"/>
    </row>
    <row r="72" spans="1:12" s="27" customFormat="1" x14ac:dyDescent="0.25">
      <c r="A72" s="76"/>
      <c r="B72" s="47" t="s">
        <v>184</v>
      </c>
      <c r="C72" s="29"/>
      <c r="D72" s="60"/>
      <c r="E72" s="29"/>
      <c r="F72" s="29"/>
      <c r="G72" s="29" t="s">
        <v>43</v>
      </c>
      <c r="H72" s="48"/>
      <c r="I72" s="152" t="s">
        <v>43</v>
      </c>
      <c r="J72" s="154"/>
      <c r="K72" s="155" t="s">
        <v>43</v>
      </c>
      <c r="L72" s="154"/>
    </row>
    <row r="73" spans="1:12" s="1" customFormat="1" ht="14.25" x14ac:dyDescent="0.2">
      <c r="A73" s="39"/>
      <c r="B73" s="49" t="s">
        <v>91</v>
      </c>
      <c r="C73" s="14">
        <v>0</v>
      </c>
      <c r="D73" s="51">
        <v>0</v>
      </c>
      <c r="E73" s="14">
        <v>0</v>
      </c>
      <c r="F73" s="51">
        <v>0</v>
      </c>
      <c r="G73" s="14"/>
      <c r="H73" s="51"/>
      <c r="I73" s="148"/>
      <c r="J73" s="147"/>
      <c r="K73" s="146"/>
      <c r="L73" s="147"/>
    </row>
    <row r="74" spans="1:12" s="1" customFormat="1" ht="14.25" x14ac:dyDescent="0.2">
      <c r="A74" s="39"/>
      <c r="B74" s="49" t="s">
        <v>92</v>
      </c>
      <c r="C74" s="14">
        <v>321</v>
      </c>
      <c r="D74" s="51">
        <v>0.10040663121676571</v>
      </c>
      <c r="E74" s="14">
        <v>406</v>
      </c>
      <c r="F74" s="51">
        <v>0.12004730928444707</v>
      </c>
      <c r="G74" s="14"/>
      <c r="H74" s="51"/>
      <c r="I74" s="148"/>
      <c r="J74" s="147"/>
      <c r="K74" s="146"/>
      <c r="L74" s="147"/>
    </row>
    <row r="75" spans="1:12" s="1" customFormat="1" ht="14.25" x14ac:dyDescent="0.2">
      <c r="A75" s="39"/>
      <c r="B75" s="49" t="s">
        <v>93</v>
      </c>
      <c r="C75" s="14">
        <v>214</v>
      </c>
      <c r="D75" s="51">
        <v>6.6625155666251559E-2</v>
      </c>
      <c r="E75" s="14">
        <v>215</v>
      </c>
      <c r="F75" s="51">
        <v>6.7398119122257058E-2</v>
      </c>
      <c r="G75" s="14"/>
      <c r="H75" s="51"/>
      <c r="I75" s="148"/>
      <c r="J75" s="147"/>
      <c r="K75" s="146"/>
      <c r="L75" s="147"/>
    </row>
    <row r="76" spans="1:12" s="1" customFormat="1" ht="14.25" x14ac:dyDescent="0.2">
      <c r="A76" s="39"/>
      <c r="B76" s="49" t="s">
        <v>185</v>
      </c>
      <c r="C76" s="14">
        <v>5576</v>
      </c>
      <c r="D76" s="51">
        <v>0.74635256324454557</v>
      </c>
      <c r="E76" s="14">
        <v>5826</v>
      </c>
      <c r="F76" s="51">
        <v>0.77721451440768408</v>
      </c>
      <c r="G76" s="14"/>
      <c r="H76" s="62"/>
      <c r="I76" s="148"/>
      <c r="J76" s="147"/>
      <c r="K76" s="146"/>
      <c r="L76" s="147"/>
    </row>
    <row r="77" spans="1:12" s="1" customFormat="1" ht="14.25" x14ac:dyDescent="0.2">
      <c r="A77" s="39"/>
      <c r="B77" s="49" t="s">
        <v>94</v>
      </c>
      <c r="C77" s="14">
        <v>166</v>
      </c>
      <c r="D77" s="51">
        <v>0.18778280542986425</v>
      </c>
      <c r="E77" s="14">
        <v>265</v>
      </c>
      <c r="F77" s="51">
        <v>0.29977375565610859</v>
      </c>
      <c r="G77" s="14" t="s">
        <v>43</v>
      </c>
      <c r="H77" s="51"/>
      <c r="I77" s="148" t="s">
        <v>43</v>
      </c>
      <c r="J77" s="147"/>
      <c r="K77" s="146" t="s">
        <v>43</v>
      </c>
      <c r="L77" s="147"/>
    </row>
    <row r="78" spans="1:12" s="1" customFormat="1" ht="15" customHeight="1" x14ac:dyDescent="0.2">
      <c r="A78" s="39"/>
      <c r="B78" s="47" t="s">
        <v>208</v>
      </c>
      <c r="C78" s="29">
        <v>4900</v>
      </c>
      <c r="D78" s="48">
        <v>0.81</v>
      </c>
      <c r="E78" s="29">
        <v>5071</v>
      </c>
      <c r="F78" s="48">
        <v>0.84</v>
      </c>
      <c r="G78" s="14"/>
      <c r="H78" s="51"/>
      <c r="I78" s="148"/>
      <c r="J78" s="147"/>
      <c r="K78" s="146"/>
      <c r="L78" s="147"/>
    </row>
    <row r="79" spans="1:12" s="28" customFormat="1" x14ac:dyDescent="0.25">
      <c r="A79" s="76"/>
      <c r="B79" s="56" t="s">
        <v>186</v>
      </c>
      <c r="C79" s="29">
        <v>3749</v>
      </c>
      <c r="D79" s="48">
        <v>0.8</v>
      </c>
      <c r="E79" s="29">
        <v>3992</v>
      </c>
      <c r="F79" s="48">
        <v>0.86</v>
      </c>
      <c r="G79" s="29" t="s">
        <v>43</v>
      </c>
      <c r="H79" s="48"/>
      <c r="I79" s="152" t="s">
        <v>43</v>
      </c>
      <c r="J79" s="153"/>
      <c r="K79" s="152" t="s">
        <v>43</v>
      </c>
      <c r="L79" s="153"/>
    </row>
    <row r="80" spans="1:12" x14ac:dyDescent="0.25">
      <c r="A80" s="39"/>
      <c r="B80" s="52" t="s">
        <v>118</v>
      </c>
      <c r="C80" s="14">
        <v>2674</v>
      </c>
      <c r="D80" s="51">
        <v>0.95</v>
      </c>
      <c r="E80" s="14">
        <v>2889</v>
      </c>
      <c r="F80" s="51">
        <v>0.97</v>
      </c>
      <c r="G80" s="14"/>
      <c r="H80" s="51"/>
      <c r="I80" s="148"/>
      <c r="J80" s="149"/>
      <c r="K80" s="148"/>
      <c r="L80" s="149"/>
    </row>
    <row r="81" spans="1:12" x14ac:dyDescent="0.25">
      <c r="A81" s="39"/>
      <c r="B81" s="52" t="s">
        <v>179</v>
      </c>
      <c r="C81" s="14">
        <v>533</v>
      </c>
      <c r="D81" s="51">
        <v>1</v>
      </c>
      <c r="E81" s="14">
        <v>556</v>
      </c>
      <c r="F81" s="51">
        <v>1</v>
      </c>
      <c r="G81" s="14"/>
      <c r="H81" s="51"/>
      <c r="I81" s="148"/>
      <c r="J81" s="149"/>
      <c r="K81" s="148"/>
      <c r="L81" s="149"/>
    </row>
    <row r="82" spans="1:12" x14ac:dyDescent="0.25">
      <c r="A82" s="39"/>
      <c r="B82" s="49" t="s">
        <v>178</v>
      </c>
      <c r="C82" s="14">
        <v>542</v>
      </c>
      <c r="D82" s="51">
        <v>0.93</v>
      </c>
      <c r="E82" s="14">
        <v>547</v>
      </c>
      <c r="F82" s="51">
        <v>0.89</v>
      </c>
      <c r="G82" s="14"/>
      <c r="H82" s="51"/>
      <c r="I82" s="148"/>
      <c r="J82" s="149"/>
      <c r="K82" s="148"/>
      <c r="L82" s="149"/>
    </row>
    <row r="83" spans="1:12" x14ac:dyDescent="0.25">
      <c r="A83" s="39"/>
      <c r="B83" s="49" t="s">
        <v>176</v>
      </c>
      <c r="C83" s="14">
        <v>0</v>
      </c>
      <c r="D83" s="51">
        <v>0</v>
      </c>
      <c r="E83" s="14">
        <v>0</v>
      </c>
      <c r="F83" s="51">
        <v>0</v>
      </c>
      <c r="G83" s="14" t="s">
        <v>43</v>
      </c>
      <c r="H83" s="51"/>
      <c r="I83" s="148" t="s">
        <v>43</v>
      </c>
      <c r="J83" s="149"/>
      <c r="K83" s="148" t="s">
        <v>43</v>
      </c>
      <c r="L83" s="149"/>
    </row>
    <row r="84" spans="1:12" s="28" customFormat="1" x14ac:dyDescent="0.25">
      <c r="A84" s="76"/>
      <c r="B84" s="57" t="s">
        <v>198</v>
      </c>
      <c r="C84" s="145">
        <v>12.1</v>
      </c>
      <c r="D84" s="60"/>
      <c r="E84" s="145">
        <v>15.6</v>
      </c>
      <c r="F84" s="48"/>
      <c r="G84" s="145">
        <v>13.8</v>
      </c>
      <c r="H84" s="48"/>
      <c r="I84" s="159">
        <v>12.1</v>
      </c>
      <c r="J84" s="153"/>
      <c r="K84" s="159">
        <v>11.8</v>
      </c>
      <c r="L84" s="153"/>
    </row>
    <row r="85" spans="1:12" s="28" customFormat="1" ht="27.75" x14ac:dyDescent="0.25">
      <c r="A85" s="76"/>
      <c r="B85" s="56" t="s">
        <v>202</v>
      </c>
      <c r="C85" s="29">
        <v>6343</v>
      </c>
      <c r="D85" s="48">
        <v>0.40046720121219775</v>
      </c>
      <c r="E85" s="29">
        <v>5769</v>
      </c>
      <c r="F85" s="48">
        <v>0.36130769712532096</v>
      </c>
      <c r="G85" s="29">
        <v>4927</v>
      </c>
      <c r="H85" s="48">
        <v>0.31352211263124402</v>
      </c>
      <c r="I85" s="152">
        <v>4477</v>
      </c>
      <c r="J85" s="153">
        <v>0.28645466760509308</v>
      </c>
      <c r="K85" s="152"/>
      <c r="L85" s="153"/>
    </row>
    <row r="86" spans="1:12" x14ac:dyDescent="0.25">
      <c r="A86" s="39"/>
      <c r="B86" s="56" t="s">
        <v>119</v>
      </c>
      <c r="C86" s="14"/>
      <c r="D86" s="58"/>
      <c r="E86" s="14"/>
      <c r="F86" s="51"/>
      <c r="G86" s="14"/>
      <c r="H86" s="51"/>
      <c r="I86" s="148"/>
      <c r="J86" s="149"/>
      <c r="K86" s="148"/>
      <c r="L86" s="149"/>
    </row>
    <row r="87" spans="1:12" x14ac:dyDescent="0.25">
      <c r="A87" s="39"/>
      <c r="B87" s="49" t="s">
        <v>120</v>
      </c>
      <c r="C87" s="14" t="s">
        <v>20</v>
      </c>
      <c r="D87" s="58"/>
      <c r="E87" s="14" t="s">
        <v>20</v>
      </c>
      <c r="F87" s="14"/>
      <c r="G87" s="14" t="s">
        <v>43</v>
      </c>
      <c r="H87" s="51"/>
      <c r="I87" s="148" t="s">
        <v>43</v>
      </c>
      <c r="J87" s="149"/>
      <c r="K87" s="148" t="s">
        <v>43</v>
      </c>
      <c r="L87" s="149"/>
    </row>
    <row r="88" spans="1:12" x14ac:dyDescent="0.25">
      <c r="A88" s="39"/>
      <c r="B88" s="49" t="s">
        <v>121</v>
      </c>
      <c r="C88" s="14" t="s">
        <v>20</v>
      </c>
      <c r="D88" s="58"/>
      <c r="E88" s="14" t="s">
        <v>20</v>
      </c>
      <c r="F88" s="51"/>
      <c r="G88" s="14" t="s">
        <v>43</v>
      </c>
      <c r="H88" s="51"/>
      <c r="I88" s="148" t="s">
        <v>43</v>
      </c>
      <c r="J88" s="149"/>
      <c r="K88" s="148" t="s">
        <v>43</v>
      </c>
      <c r="L88" s="149"/>
    </row>
    <row r="89" spans="1:12" s="28" customFormat="1" x14ac:dyDescent="0.25">
      <c r="A89" s="76"/>
      <c r="B89" s="56" t="s">
        <v>122</v>
      </c>
      <c r="C89" s="29">
        <v>1468</v>
      </c>
      <c r="D89" s="60"/>
      <c r="E89" s="29">
        <v>1749</v>
      </c>
      <c r="F89" s="48"/>
      <c r="G89" s="29"/>
      <c r="H89" s="48"/>
      <c r="I89" s="152"/>
      <c r="J89" s="153"/>
      <c r="K89" s="152"/>
      <c r="L89" s="153"/>
    </row>
    <row r="90" spans="1:12" x14ac:dyDescent="0.25">
      <c r="A90" s="39"/>
      <c r="B90" s="160" t="s">
        <v>200</v>
      </c>
      <c r="C90" s="161"/>
      <c r="D90" s="162"/>
      <c r="E90" s="162"/>
      <c r="F90" s="161"/>
      <c r="G90" s="161"/>
      <c r="H90" s="162"/>
      <c r="I90" s="163"/>
      <c r="J90" s="163"/>
      <c r="K90" s="163"/>
      <c r="L90" s="163"/>
    </row>
    <row r="91" spans="1:12" x14ac:dyDescent="0.25">
      <c r="A91" s="39"/>
      <c r="B91" s="56" t="s">
        <v>112</v>
      </c>
      <c r="C91" s="58"/>
      <c r="D91" s="60"/>
      <c r="E91" s="29"/>
      <c r="F91" s="51"/>
      <c r="G91" s="14"/>
      <c r="H91" s="48"/>
      <c r="I91" s="148"/>
      <c r="J91" s="149"/>
      <c r="K91" s="148"/>
      <c r="L91" s="149"/>
    </row>
    <row r="92" spans="1:12" s="1" customFormat="1" ht="14.25" x14ac:dyDescent="0.2">
      <c r="A92" s="39"/>
      <c r="B92" s="49" t="s">
        <v>123</v>
      </c>
      <c r="C92" s="14">
        <v>114</v>
      </c>
      <c r="D92" s="58"/>
      <c r="E92" s="14">
        <v>128</v>
      </c>
      <c r="F92" s="51"/>
      <c r="G92" s="14">
        <v>164</v>
      </c>
      <c r="H92" s="51"/>
      <c r="I92" s="146">
        <v>210</v>
      </c>
      <c r="J92" s="147"/>
      <c r="K92" s="146">
        <v>198</v>
      </c>
      <c r="L92" s="147"/>
    </row>
    <row r="93" spans="1:12" x14ac:dyDescent="0.25">
      <c r="A93" s="39"/>
      <c r="B93" s="49" t="s">
        <v>124</v>
      </c>
      <c r="C93" s="63">
        <v>4.1900000000000004</v>
      </c>
      <c r="D93" s="58"/>
      <c r="E93" s="63">
        <v>4.6100000000000003</v>
      </c>
      <c r="F93" s="51"/>
      <c r="G93" s="63">
        <v>5.94</v>
      </c>
      <c r="H93" s="51"/>
      <c r="I93" s="157">
        <v>7.65</v>
      </c>
      <c r="J93" s="70"/>
      <c r="K93" s="157">
        <v>7.26</v>
      </c>
      <c r="L93" s="70"/>
    </row>
    <row r="94" spans="1:12" x14ac:dyDescent="0.25">
      <c r="A94" s="39"/>
      <c r="B94" s="158" t="s">
        <v>125</v>
      </c>
      <c r="C94" s="156">
        <v>11</v>
      </c>
      <c r="D94" s="58"/>
      <c r="E94" s="14">
        <v>13</v>
      </c>
      <c r="F94" s="51"/>
      <c r="G94" s="63"/>
      <c r="H94" s="62"/>
      <c r="I94" s="151"/>
      <c r="J94" s="149"/>
      <c r="K94" s="151"/>
      <c r="L94" s="149"/>
    </row>
    <row r="95" spans="1:12" x14ac:dyDescent="0.25">
      <c r="A95" s="39"/>
      <c r="B95" s="52" t="s">
        <v>126</v>
      </c>
      <c r="C95" s="156">
        <v>0</v>
      </c>
      <c r="D95" s="58"/>
      <c r="E95" s="14">
        <v>0</v>
      </c>
      <c r="F95" s="51"/>
      <c r="G95" s="14">
        <v>0</v>
      </c>
      <c r="H95" s="62"/>
      <c r="I95" s="148">
        <v>1</v>
      </c>
      <c r="J95" s="149"/>
      <c r="K95" s="148">
        <v>0</v>
      </c>
      <c r="L95" s="149"/>
    </row>
    <row r="96" spans="1:12" ht="26.25" x14ac:dyDescent="0.25">
      <c r="A96" s="39"/>
      <c r="B96" s="52" t="s">
        <v>187</v>
      </c>
      <c r="C96" s="14">
        <v>1308</v>
      </c>
      <c r="D96" s="58"/>
      <c r="E96" s="14">
        <v>1793</v>
      </c>
      <c r="F96" s="51"/>
      <c r="G96" s="63"/>
      <c r="H96" s="62"/>
      <c r="I96" s="151"/>
      <c r="J96" s="149"/>
      <c r="K96" s="151"/>
      <c r="L96" s="149"/>
    </row>
    <row r="97" spans="1:12" x14ac:dyDescent="0.25">
      <c r="A97" s="39"/>
      <c r="B97" s="56" t="s">
        <v>122</v>
      </c>
      <c r="C97" s="58"/>
      <c r="D97" s="58"/>
      <c r="E97" s="14"/>
      <c r="F97" s="51"/>
      <c r="G97" s="14"/>
      <c r="H97" s="51"/>
      <c r="I97" s="148"/>
      <c r="J97" s="149"/>
      <c r="K97" s="148"/>
      <c r="L97" s="149"/>
    </row>
    <row r="98" spans="1:12" x14ac:dyDescent="0.25">
      <c r="A98" s="39"/>
      <c r="B98" s="52" t="s">
        <v>123</v>
      </c>
      <c r="C98" s="156">
        <v>5</v>
      </c>
      <c r="D98" s="58"/>
      <c r="E98" s="14">
        <v>12</v>
      </c>
      <c r="F98" s="51"/>
      <c r="G98" s="14">
        <v>10</v>
      </c>
      <c r="H98" s="51"/>
      <c r="I98" s="148">
        <v>7</v>
      </c>
      <c r="J98" s="149"/>
      <c r="K98" s="148"/>
      <c r="L98" s="149"/>
    </row>
    <row r="99" spans="1:12" x14ac:dyDescent="0.25">
      <c r="A99" s="39"/>
      <c r="B99" s="52" t="s">
        <v>127</v>
      </c>
      <c r="C99" s="156">
        <v>0</v>
      </c>
      <c r="D99" s="58"/>
      <c r="E99" s="14">
        <v>0</v>
      </c>
      <c r="F99" s="51"/>
      <c r="G99" s="14">
        <v>0</v>
      </c>
      <c r="H99" s="51"/>
      <c r="I99" s="148">
        <v>0</v>
      </c>
      <c r="J99" s="149"/>
      <c r="K99" s="148"/>
      <c r="L99" s="149"/>
    </row>
    <row r="100" spans="1:12" ht="26.25" x14ac:dyDescent="0.25">
      <c r="A100" s="39"/>
      <c r="B100" s="160" t="s">
        <v>188</v>
      </c>
      <c r="C100" s="161"/>
      <c r="D100" s="161"/>
      <c r="E100" s="161"/>
      <c r="F100" s="161"/>
      <c r="G100" s="161"/>
      <c r="H100" s="164"/>
      <c r="I100" s="163"/>
      <c r="J100" s="163"/>
      <c r="K100" s="163"/>
      <c r="L100" s="163"/>
    </row>
    <row r="101" spans="1:12" ht="27.75" x14ac:dyDescent="0.25">
      <c r="A101" s="39"/>
      <c r="B101" s="52" t="s">
        <v>205</v>
      </c>
      <c r="C101" s="14">
        <v>875</v>
      </c>
      <c r="D101" s="58"/>
      <c r="E101" s="14">
        <v>779</v>
      </c>
      <c r="F101" s="58" t="s">
        <v>128</v>
      </c>
      <c r="G101" s="14">
        <v>625</v>
      </c>
      <c r="H101" s="62"/>
      <c r="I101" s="148">
        <v>546</v>
      </c>
      <c r="J101" s="149"/>
      <c r="K101" s="148">
        <v>390</v>
      </c>
      <c r="L101" s="150"/>
    </row>
    <row r="102" spans="1:12" x14ac:dyDescent="0.25">
      <c r="A102" s="39"/>
      <c r="B102" s="52" t="s">
        <v>129</v>
      </c>
      <c r="C102" s="58">
        <v>3</v>
      </c>
      <c r="D102" s="58"/>
      <c r="E102" s="14">
        <v>14</v>
      </c>
      <c r="F102" s="58" t="s">
        <v>128</v>
      </c>
      <c r="G102" s="14">
        <v>6</v>
      </c>
      <c r="H102" s="62"/>
      <c r="I102" s="148">
        <v>12</v>
      </c>
      <c r="J102" s="149"/>
      <c r="K102" s="148">
        <v>6</v>
      </c>
      <c r="L102" s="149"/>
    </row>
    <row r="103" spans="1:12" x14ac:dyDescent="0.25">
      <c r="A103" s="39"/>
      <c r="B103" s="165" t="s">
        <v>130</v>
      </c>
      <c r="C103" s="166"/>
      <c r="D103" s="166"/>
      <c r="E103" s="166"/>
      <c r="F103" s="166"/>
      <c r="G103" s="166"/>
      <c r="H103" s="166"/>
      <c r="I103" s="163"/>
      <c r="J103" s="163"/>
      <c r="K103" s="163"/>
      <c r="L103" s="163"/>
    </row>
    <row r="104" spans="1:12" ht="26.25" x14ac:dyDescent="0.25">
      <c r="A104" s="39"/>
      <c r="B104" s="52" t="s">
        <v>131</v>
      </c>
      <c r="C104" s="146">
        <v>10317</v>
      </c>
      <c r="D104" s="58"/>
      <c r="E104" s="14">
        <v>11662</v>
      </c>
      <c r="F104" s="51"/>
      <c r="G104" s="14">
        <v>9731</v>
      </c>
      <c r="H104" s="51"/>
      <c r="I104" s="148">
        <v>10463</v>
      </c>
      <c r="J104" s="149"/>
      <c r="K104" s="148">
        <v>7939</v>
      </c>
      <c r="L104" s="149"/>
    </row>
    <row r="105" spans="1:12" ht="53.25" x14ac:dyDescent="0.25">
      <c r="A105" s="39"/>
      <c r="B105" s="52" t="s">
        <v>199</v>
      </c>
      <c r="C105" s="58">
        <v>10</v>
      </c>
      <c r="D105" s="58"/>
      <c r="E105" s="14">
        <v>0</v>
      </c>
      <c r="F105" s="64"/>
      <c r="G105" s="14">
        <v>0</v>
      </c>
      <c r="H105" s="51"/>
      <c r="I105" s="148">
        <v>0</v>
      </c>
      <c r="J105" s="149"/>
      <c r="K105" s="148">
        <v>0</v>
      </c>
      <c r="L105" s="149"/>
    </row>
    <row r="106" spans="1:12" ht="40.5" x14ac:dyDescent="0.25">
      <c r="A106" s="39"/>
      <c r="B106" s="52" t="s">
        <v>206</v>
      </c>
      <c r="C106" s="108">
        <v>8</v>
      </c>
      <c r="D106" s="58"/>
      <c r="E106" s="14">
        <v>0</v>
      </c>
      <c r="F106" s="51"/>
      <c r="G106" s="14">
        <v>0</v>
      </c>
      <c r="H106" s="51"/>
      <c r="I106" s="148">
        <v>0</v>
      </c>
      <c r="J106" s="149"/>
      <c r="K106" s="148">
        <v>0</v>
      </c>
      <c r="L106" s="149"/>
    </row>
    <row r="107" spans="1:12" ht="40.5" customHeight="1" x14ac:dyDescent="0.25">
      <c r="A107" s="39"/>
      <c r="B107" s="49" t="s">
        <v>189</v>
      </c>
      <c r="C107" s="14">
        <v>0</v>
      </c>
      <c r="D107" s="58"/>
      <c r="E107" s="14">
        <v>0</v>
      </c>
      <c r="F107" s="167"/>
      <c r="G107" s="168" t="s">
        <v>43</v>
      </c>
      <c r="H107" s="167"/>
      <c r="I107" s="148" t="s">
        <v>43</v>
      </c>
      <c r="J107" s="149"/>
      <c r="K107" s="148" t="s">
        <v>43</v>
      </c>
      <c r="L107" s="149"/>
    </row>
    <row r="108" spans="1:12" x14ac:dyDescent="0.25">
      <c r="A108" s="39"/>
      <c r="B108" s="160" t="s">
        <v>132</v>
      </c>
      <c r="C108" s="161"/>
      <c r="D108" s="161"/>
      <c r="E108" s="161"/>
      <c r="F108" s="161"/>
      <c r="G108" s="161"/>
      <c r="H108" s="161"/>
      <c r="I108" s="163"/>
      <c r="J108" s="163"/>
      <c r="K108" s="163"/>
      <c r="L108" s="163"/>
    </row>
    <row r="109" spans="1:12" ht="39.950000000000003" customHeight="1" x14ac:dyDescent="0.25">
      <c r="A109" s="39"/>
      <c r="B109" s="52" t="s">
        <v>133</v>
      </c>
      <c r="C109" s="58"/>
      <c r="D109" s="51">
        <v>0.75</v>
      </c>
      <c r="E109" s="51"/>
      <c r="F109" s="51">
        <v>0.75</v>
      </c>
      <c r="G109" s="51"/>
      <c r="H109" s="51">
        <v>0.75</v>
      </c>
      <c r="I109" s="148"/>
      <c r="J109" s="149">
        <v>0.7</v>
      </c>
      <c r="K109" s="148"/>
      <c r="L109" s="149">
        <v>0.6</v>
      </c>
    </row>
    <row r="110" spans="1:12" ht="39" x14ac:dyDescent="0.25">
      <c r="A110" s="39"/>
      <c r="B110" s="52" t="s">
        <v>134</v>
      </c>
      <c r="C110" s="14">
        <v>0</v>
      </c>
      <c r="D110" s="58"/>
      <c r="E110" s="14">
        <v>0</v>
      </c>
      <c r="F110" s="51"/>
      <c r="G110" s="14">
        <v>0</v>
      </c>
      <c r="H110" s="51"/>
      <c r="I110" s="148">
        <v>0</v>
      </c>
      <c r="J110" s="149"/>
      <c r="K110" s="148">
        <v>0</v>
      </c>
      <c r="L110" s="149"/>
    </row>
    <row r="111" spans="1:12" x14ac:dyDescent="0.25">
      <c r="A111" s="169">
        <v>1</v>
      </c>
      <c r="B111" s="189" t="s">
        <v>190</v>
      </c>
      <c r="C111" s="189"/>
      <c r="D111" s="189"/>
      <c r="E111" s="189"/>
      <c r="F111" s="189"/>
      <c r="G111" s="189"/>
      <c r="H111" s="189"/>
      <c r="I111" s="189"/>
      <c r="J111" s="189"/>
      <c r="K111" s="189"/>
      <c r="L111" s="189"/>
    </row>
    <row r="112" spans="1:12" x14ac:dyDescent="0.25">
      <c r="A112" s="169">
        <v>2</v>
      </c>
      <c r="B112" s="186" t="s">
        <v>191</v>
      </c>
      <c r="C112" s="186"/>
      <c r="D112" s="186"/>
      <c r="E112" s="186"/>
      <c r="F112" s="186"/>
      <c r="G112" s="186"/>
      <c r="H112" s="186"/>
      <c r="I112" s="186"/>
      <c r="J112" s="186"/>
      <c r="K112" s="186"/>
      <c r="L112" s="186"/>
    </row>
    <row r="113" spans="1:22" x14ac:dyDescent="0.25">
      <c r="A113" s="169">
        <v>3</v>
      </c>
      <c r="B113" s="186" t="s">
        <v>194</v>
      </c>
      <c r="C113" s="186"/>
      <c r="D113" s="186"/>
      <c r="E113" s="186"/>
      <c r="F113" s="186"/>
      <c r="G113" s="186"/>
      <c r="H113" s="186"/>
      <c r="I113" s="186"/>
      <c r="J113" s="186"/>
      <c r="K113" s="186"/>
      <c r="L113" s="186"/>
    </row>
    <row r="114" spans="1:22" ht="39.4" customHeight="1" x14ac:dyDescent="0.25">
      <c r="A114" s="169">
        <v>4</v>
      </c>
      <c r="B114" s="191" t="s">
        <v>135</v>
      </c>
      <c r="C114" s="191"/>
      <c r="D114" s="191"/>
      <c r="E114" s="191"/>
      <c r="F114" s="191"/>
      <c r="G114" s="191"/>
      <c r="H114" s="191"/>
      <c r="I114" s="191"/>
      <c r="J114" s="191"/>
      <c r="K114" s="191"/>
      <c r="L114" s="191"/>
    </row>
    <row r="115" spans="1:22" x14ac:dyDescent="0.25">
      <c r="A115" s="169">
        <v>5</v>
      </c>
      <c r="B115" s="186" t="s">
        <v>192</v>
      </c>
      <c r="C115" s="186"/>
      <c r="D115" s="186"/>
      <c r="E115" s="186"/>
      <c r="F115" s="186"/>
      <c r="G115" s="186"/>
      <c r="H115" s="186"/>
      <c r="I115" s="186"/>
      <c r="J115" s="186"/>
      <c r="K115" s="186"/>
      <c r="L115" s="186"/>
    </row>
    <row r="116" spans="1:22" x14ac:dyDescent="0.25">
      <c r="A116" s="169">
        <v>6</v>
      </c>
      <c r="B116" s="186" t="s">
        <v>136</v>
      </c>
      <c r="C116" s="186"/>
      <c r="D116" s="186"/>
      <c r="E116" s="186"/>
      <c r="F116" s="186"/>
      <c r="G116" s="186"/>
      <c r="H116" s="186"/>
      <c r="I116" s="186"/>
      <c r="J116" s="186"/>
      <c r="K116" s="186"/>
      <c r="L116" s="186"/>
    </row>
    <row r="117" spans="1:22" ht="28.35" customHeight="1" x14ac:dyDescent="0.25">
      <c r="A117" s="169">
        <v>7</v>
      </c>
      <c r="B117" s="191" t="s">
        <v>193</v>
      </c>
      <c r="C117" s="191"/>
      <c r="D117" s="191"/>
      <c r="E117" s="191"/>
      <c r="F117" s="191"/>
      <c r="G117" s="191"/>
      <c r="H117" s="191"/>
      <c r="I117" s="191"/>
      <c r="J117" s="191"/>
      <c r="K117" s="191"/>
      <c r="L117" s="191"/>
    </row>
    <row r="118" spans="1:22" x14ac:dyDescent="0.25">
      <c r="A118" s="169">
        <v>8</v>
      </c>
      <c r="B118" s="186" t="s">
        <v>201</v>
      </c>
      <c r="C118" s="186"/>
      <c r="D118" s="186"/>
      <c r="E118" s="186"/>
      <c r="F118" s="186"/>
      <c r="G118" s="186"/>
      <c r="H118" s="186"/>
      <c r="I118" s="186"/>
      <c r="J118" s="186"/>
      <c r="K118" s="186"/>
      <c r="L118" s="186"/>
    </row>
    <row r="119" spans="1:22" x14ac:dyDescent="0.25">
      <c r="A119" s="169">
        <v>9</v>
      </c>
      <c r="B119" s="195" t="s">
        <v>207</v>
      </c>
      <c r="C119" s="195"/>
      <c r="D119" s="195"/>
      <c r="E119" s="195"/>
      <c r="F119" s="195"/>
      <c r="G119" s="195"/>
      <c r="H119" s="195"/>
      <c r="I119" s="195"/>
      <c r="J119" s="195"/>
      <c r="K119" s="195"/>
      <c r="L119" s="195"/>
      <c r="M119" s="193"/>
      <c r="N119" s="192"/>
      <c r="O119" s="193"/>
      <c r="P119" s="193"/>
      <c r="Q119" s="192"/>
      <c r="R119" s="192"/>
      <c r="S119" s="192"/>
      <c r="T119" s="192"/>
      <c r="U119" s="192"/>
      <c r="V119" s="194"/>
    </row>
    <row r="120" spans="1:22" x14ac:dyDescent="0.25">
      <c r="B120" s="195" t="s">
        <v>87</v>
      </c>
      <c r="C120" s="195"/>
      <c r="D120" s="195"/>
      <c r="E120" s="195"/>
      <c r="F120" s="195"/>
      <c r="G120" s="195"/>
      <c r="H120" s="195"/>
      <c r="I120" s="195"/>
      <c r="J120" s="195"/>
      <c r="K120" s="195"/>
      <c r="L120" s="195"/>
      <c r="M120" s="194"/>
      <c r="N120" s="194"/>
      <c r="O120" s="194"/>
      <c r="P120" s="194"/>
      <c r="Q120" s="194"/>
      <c r="R120" s="194"/>
      <c r="S120" s="194"/>
      <c r="T120" s="194"/>
      <c r="U120" s="194"/>
      <c r="V120" s="194"/>
    </row>
    <row r="121" spans="1:22" x14ac:dyDescent="0.25">
      <c r="B121" s="196"/>
      <c r="C121" s="197"/>
      <c r="D121" s="198"/>
      <c r="E121" s="198"/>
      <c r="F121" s="198"/>
      <c r="G121" s="198"/>
      <c r="H121" s="198"/>
      <c r="I121" s="199"/>
      <c r="J121" s="199"/>
      <c r="K121" s="199"/>
      <c r="L121" s="199"/>
      <c r="M121" s="194"/>
      <c r="N121" s="194"/>
      <c r="O121" s="194"/>
      <c r="P121" s="194"/>
      <c r="Q121" s="194"/>
      <c r="R121" s="194"/>
      <c r="S121" s="194"/>
      <c r="T121" s="194"/>
      <c r="U121" s="194"/>
      <c r="V121" s="194"/>
    </row>
  </sheetData>
  <mergeCells count="15">
    <mergeCell ref="B120:L120"/>
    <mergeCell ref="C5:D5"/>
    <mergeCell ref="E5:F5"/>
    <mergeCell ref="I5:J5"/>
    <mergeCell ref="B118:L118"/>
    <mergeCell ref="B113:L113"/>
    <mergeCell ref="B112:L112"/>
    <mergeCell ref="B111:L111"/>
    <mergeCell ref="B115:L115"/>
    <mergeCell ref="G5:H5"/>
    <mergeCell ref="K5:L5"/>
    <mergeCell ref="B114:L114"/>
    <mergeCell ref="B117:L117"/>
    <mergeCell ref="B116:L116"/>
    <mergeCell ref="B119:L1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467A2-0B34-458A-B66E-F75DB09A7044}">
  <dimension ref="A1:G37"/>
  <sheetViews>
    <sheetView workbookViewId="0">
      <selection activeCell="K23" sqref="K23"/>
    </sheetView>
  </sheetViews>
  <sheetFormatPr defaultColWidth="9.42578125" defaultRowHeight="15" x14ac:dyDescent="0.25"/>
  <cols>
    <col min="1" max="1" width="9.42578125" style="42"/>
    <col min="2" max="2" width="44.5703125" style="39" customWidth="1"/>
    <col min="3" max="3" width="9.7109375" style="40" customWidth="1"/>
    <col min="4" max="4" width="9.7109375" style="66" customWidth="1"/>
    <col min="5" max="5" width="9.7109375" style="42" customWidth="1"/>
    <col min="6" max="7" width="9.7109375" customWidth="1"/>
  </cols>
  <sheetData>
    <row r="1" spans="1:7" x14ac:dyDescent="0.25">
      <c r="B1" s="76"/>
      <c r="C1" s="83"/>
      <c r="D1" s="84"/>
      <c r="E1" s="79"/>
      <c r="F1" s="79"/>
      <c r="G1" s="79"/>
    </row>
    <row r="2" spans="1:7" x14ac:dyDescent="0.25">
      <c r="B2" s="2" t="s">
        <v>150</v>
      </c>
      <c r="C2" s="78"/>
      <c r="D2" s="81"/>
      <c r="E2" s="79"/>
      <c r="F2" s="79"/>
      <c r="G2" s="79"/>
    </row>
    <row r="3" spans="1:7" x14ac:dyDescent="0.25">
      <c r="B3" s="39" t="s">
        <v>137</v>
      </c>
      <c r="C3" s="79"/>
      <c r="D3" s="82"/>
      <c r="E3" s="79"/>
      <c r="F3" s="79"/>
      <c r="G3" s="79"/>
    </row>
    <row r="4" spans="1:7" ht="15.75" thickBot="1" x14ac:dyDescent="0.3">
      <c r="B4" s="176"/>
      <c r="C4" s="90"/>
      <c r="D4" s="77"/>
      <c r="E4" s="94"/>
      <c r="F4" s="94"/>
      <c r="G4" s="94"/>
    </row>
    <row r="5" spans="1:7" x14ac:dyDescent="0.25">
      <c r="B5" s="3" t="s">
        <v>1</v>
      </c>
      <c r="C5" s="179" t="s">
        <v>157</v>
      </c>
      <c r="D5" s="179" t="s">
        <v>2</v>
      </c>
      <c r="E5" s="179" t="s">
        <v>3</v>
      </c>
      <c r="F5" s="179" t="s">
        <v>4</v>
      </c>
      <c r="G5" s="180" t="s">
        <v>5</v>
      </c>
    </row>
    <row r="6" spans="1:7" s="28" customFormat="1" x14ac:dyDescent="0.25">
      <c r="A6" s="177"/>
      <c r="B6" s="56" t="s">
        <v>138</v>
      </c>
      <c r="C6" s="67">
        <v>57</v>
      </c>
      <c r="D6" s="68">
        <v>58</v>
      </c>
      <c r="E6" s="178">
        <v>59</v>
      </c>
      <c r="F6" s="178">
        <v>55</v>
      </c>
      <c r="G6" s="181">
        <v>55</v>
      </c>
    </row>
    <row r="7" spans="1:7" x14ac:dyDescent="0.25">
      <c r="B7" s="69" t="s">
        <v>143</v>
      </c>
      <c r="C7" s="51">
        <v>0.46</v>
      </c>
      <c r="D7" s="70">
        <v>0.5</v>
      </c>
      <c r="E7" s="70">
        <v>0.53</v>
      </c>
      <c r="F7" s="70">
        <v>0.49</v>
      </c>
      <c r="G7" s="71">
        <v>0.55000000000000004</v>
      </c>
    </row>
    <row r="8" spans="1:7" x14ac:dyDescent="0.25">
      <c r="B8" s="69" t="s">
        <v>140</v>
      </c>
      <c r="C8" s="24">
        <v>0.76</v>
      </c>
      <c r="D8" s="70">
        <v>0.77</v>
      </c>
      <c r="E8" s="70"/>
      <c r="F8" s="70"/>
      <c r="G8" s="71"/>
    </row>
    <row r="9" spans="1:7" s="28" customFormat="1" x14ac:dyDescent="0.25">
      <c r="A9" s="177"/>
      <c r="B9" s="56" t="s">
        <v>141</v>
      </c>
      <c r="C9" s="67">
        <v>48</v>
      </c>
      <c r="D9" s="68">
        <v>46</v>
      </c>
      <c r="E9" s="178">
        <v>46</v>
      </c>
      <c r="F9" s="178">
        <v>43</v>
      </c>
      <c r="G9" s="181">
        <v>43</v>
      </c>
    </row>
    <row r="10" spans="1:7" x14ac:dyDescent="0.25">
      <c r="B10" s="69" t="s">
        <v>143</v>
      </c>
      <c r="C10" s="59">
        <v>0.38</v>
      </c>
      <c r="D10" s="70">
        <v>0.4</v>
      </c>
      <c r="E10" s="70">
        <v>0.41</v>
      </c>
      <c r="F10" s="70">
        <v>0.38</v>
      </c>
      <c r="G10" s="71">
        <v>0.43</v>
      </c>
    </row>
    <row r="11" spans="1:7" x14ac:dyDescent="0.25">
      <c r="B11" s="69" t="s">
        <v>140</v>
      </c>
      <c r="C11" s="24">
        <v>0.68</v>
      </c>
      <c r="D11" s="70">
        <v>0.67</v>
      </c>
      <c r="E11" s="70">
        <v>0.68</v>
      </c>
      <c r="F11" s="70">
        <v>0.68</v>
      </c>
      <c r="G11" s="71">
        <v>0.71</v>
      </c>
    </row>
    <row r="12" spans="1:7" s="28" customFormat="1" ht="26.25" x14ac:dyDescent="0.25">
      <c r="A12" s="177"/>
      <c r="B12" s="56" t="s">
        <v>142</v>
      </c>
      <c r="C12" s="67">
        <v>57</v>
      </c>
      <c r="D12" s="68">
        <v>54</v>
      </c>
      <c r="E12" s="178">
        <v>60</v>
      </c>
      <c r="F12" s="178">
        <v>56</v>
      </c>
      <c r="G12" s="181">
        <v>54</v>
      </c>
    </row>
    <row r="13" spans="1:7" x14ac:dyDescent="0.25">
      <c r="B13" s="69" t="s">
        <v>139</v>
      </c>
      <c r="C13" s="59">
        <v>0.46</v>
      </c>
      <c r="D13" s="70">
        <v>0.47</v>
      </c>
      <c r="E13" s="70">
        <v>0.54</v>
      </c>
      <c r="F13" s="70">
        <v>0.5</v>
      </c>
      <c r="G13" s="71">
        <v>0.54</v>
      </c>
    </row>
    <row r="14" spans="1:7" x14ac:dyDescent="0.25">
      <c r="B14" s="69" t="s">
        <v>140</v>
      </c>
      <c r="C14" s="24">
        <v>0.73</v>
      </c>
      <c r="D14" s="70">
        <v>0.72</v>
      </c>
      <c r="E14" s="70"/>
      <c r="F14" s="70"/>
      <c r="G14" s="71"/>
    </row>
    <row r="15" spans="1:7" s="28" customFormat="1" x14ac:dyDescent="0.25">
      <c r="A15" s="177"/>
      <c r="B15" s="56" t="s">
        <v>144</v>
      </c>
      <c r="C15" s="67">
        <v>13</v>
      </c>
      <c r="D15" s="68">
        <v>12</v>
      </c>
      <c r="E15" s="178">
        <v>14</v>
      </c>
      <c r="F15" s="178">
        <v>9</v>
      </c>
      <c r="G15" s="181">
        <v>8</v>
      </c>
    </row>
    <row r="16" spans="1:7" x14ac:dyDescent="0.25">
      <c r="B16" s="69" t="s">
        <v>139</v>
      </c>
      <c r="C16" s="59">
        <v>0.1</v>
      </c>
      <c r="D16" s="70">
        <v>0.1</v>
      </c>
      <c r="E16" s="70">
        <v>0.13</v>
      </c>
      <c r="F16" s="70">
        <v>0.08</v>
      </c>
      <c r="G16" s="71">
        <v>0.08</v>
      </c>
    </row>
    <row r="17" spans="1:7" x14ac:dyDescent="0.25">
      <c r="B17" s="69" t="s">
        <v>140</v>
      </c>
      <c r="C17" s="24">
        <v>0.19</v>
      </c>
      <c r="D17" s="70">
        <v>0.2</v>
      </c>
      <c r="E17" s="70"/>
      <c r="F17" s="70"/>
      <c r="G17" s="71"/>
    </row>
    <row r="18" spans="1:7" s="28" customFormat="1" x14ac:dyDescent="0.25">
      <c r="A18" s="177"/>
      <c r="B18" s="56" t="s">
        <v>145</v>
      </c>
      <c r="C18" s="67">
        <v>35</v>
      </c>
      <c r="D18" s="68">
        <v>33</v>
      </c>
      <c r="E18" s="178">
        <v>36</v>
      </c>
      <c r="F18" s="178">
        <v>27</v>
      </c>
      <c r="G18" s="181">
        <v>38</v>
      </c>
    </row>
    <row r="19" spans="1:7" x14ac:dyDescent="0.25">
      <c r="B19" s="69" t="s">
        <v>139</v>
      </c>
      <c r="C19" s="59">
        <v>0.28000000000000003</v>
      </c>
      <c r="D19" s="70">
        <v>0.28000000000000003</v>
      </c>
      <c r="E19" s="70">
        <v>0.32</v>
      </c>
      <c r="F19" s="70">
        <v>0.24</v>
      </c>
      <c r="G19" s="71">
        <v>0.38</v>
      </c>
    </row>
    <row r="20" spans="1:7" x14ac:dyDescent="0.25">
      <c r="B20" s="69" t="s">
        <v>140</v>
      </c>
      <c r="C20" s="24">
        <v>0.55000000000000004</v>
      </c>
      <c r="D20" s="70">
        <v>0.49</v>
      </c>
      <c r="E20" s="70"/>
      <c r="F20" s="70"/>
      <c r="G20" s="71"/>
    </row>
    <row r="21" spans="1:7" s="28" customFormat="1" x14ac:dyDescent="0.25">
      <c r="A21" s="177"/>
      <c r="B21" s="72" t="s">
        <v>146</v>
      </c>
      <c r="C21" s="67">
        <v>40</v>
      </c>
      <c r="D21" s="68">
        <v>39</v>
      </c>
      <c r="E21" s="178">
        <v>35</v>
      </c>
      <c r="F21" s="178">
        <v>28</v>
      </c>
      <c r="G21" s="181">
        <v>28</v>
      </c>
    </row>
    <row r="22" spans="1:7" x14ac:dyDescent="0.25">
      <c r="B22" s="69" t="s">
        <v>203</v>
      </c>
      <c r="C22" s="59">
        <v>0.32</v>
      </c>
      <c r="D22" s="70">
        <v>0.34</v>
      </c>
      <c r="E22" s="70">
        <v>0.32</v>
      </c>
      <c r="F22" s="70">
        <v>0.25</v>
      </c>
      <c r="G22" s="71">
        <v>0.28000000000000003</v>
      </c>
    </row>
    <row r="23" spans="1:7" x14ac:dyDescent="0.25">
      <c r="B23" s="69" t="s">
        <v>140</v>
      </c>
      <c r="C23" s="24">
        <v>0.54</v>
      </c>
      <c r="D23" s="70">
        <v>0.53</v>
      </c>
      <c r="E23" s="70"/>
      <c r="F23" s="70"/>
      <c r="G23" s="71"/>
    </row>
    <row r="24" spans="1:7" x14ac:dyDescent="0.25">
      <c r="B24" s="69" t="s">
        <v>147</v>
      </c>
      <c r="C24" s="51">
        <v>0.32356948228882831</v>
      </c>
      <c r="D24" s="70">
        <v>0.30188679245283018</v>
      </c>
      <c r="E24" s="70"/>
      <c r="F24" s="70"/>
      <c r="G24" s="71"/>
    </row>
    <row r="25" spans="1:7" s="28" customFormat="1" x14ac:dyDescent="0.25">
      <c r="A25" s="177"/>
      <c r="B25" s="56" t="s">
        <v>148</v>
      </c>
      <c r="C25" s="67">
        <v>71</v>
      </c>
      <c r="D25" s="68">
        <v>70</v>
      </c>
      <c r="E25" s="178">
        <v>72</v>
      </c>
      <c r="F25" s="178">
        <v>71</v>
      </c>
      <c r="G25" s="181">
        <v>71</v>
      </c>
    </row>
    <row r="26" spans="1:7" x14ac:dyDescent="0.25">
      <c r="B26" s="69" t="s">
        <v>203</v>
      </c>
      <c r="C26" s="59">
        <v>0.56999999999999995</v>
      </c>
      <c r="D26" s="70">
        <v>0.6</v>
      </c>
      <c r="E26" s="70">
        <v>0.65</v>
      </c>
      <c r="F26" s="70">
        <v>0.63</v>
      </c>
      <c r="G26" s="71">
        <v>0.71</v>
      </c>
    </row>
    <row r="27" spans="1:7" x14ac:dyDescent="0.25">
      <c r="B27" s="69" t="s">
        <v>140</v>
      </c>
      <c r="C27" s="24">
        <v>0.74</v>
      </c>
      <c r="D27" s="70">
        <v>0.71</v>
      </c>
      <c r="E27" s="70"/>
      <c r="F27" s="70"/>
      <c r="G27" s="71"/>
    </row>
    <row r="28" spans="1:7" ht="15.75" thickBot="1" x14ac:dyDescent="0.3">
      <c r="B28" s="73" t="s">
        <v>147</v>
      </c>
      <c r="C28" s="65">
        <v>0.55858310626703001</v>
      </c>
      <c r="D28" s="74">
        <v>0.57061177815894792</v>
      </c>
      <c r="E28" s="74"/>
      <c r="F28" s="74"/>
      <c r="G28" s="75"/>
    </row>
    <row r="29" spans="1:7" ht="14.45" customHeight="1" x14ac:dyDescent="0.25">
      <c r="A29" s="85">
        <v>1</v>
      </c>
      <c r="B29" s="183" t="s">
        <v>204</v>
      </c>
      <c r="C29" s="183"/>
      <c r="D29" s="183"/>
      <c r="E29" s="183"/>
      <c r="F29" s="183"/>
      <c r="G29" s="183"/>
    </row>
    <row r="30" spans="1:7" x14ac:dyDescent="0.25">
      <c r="A30" s="85">
        <v>2</v>
      </c>
      <c r="B30" s="183" t="s">
        <v>149</v>
      </c>
      <c r="C30" s="183"/>
      <c r="D30" s="183"/>
      <c r="E30" s="183"/>
      <c r="F30" s="183"/>
      <c r="G30" s="183"/>
    </row>
    <row r="31" spans="1:7" x14ac:dyDescent="0.25">
      <c r="D31" s="40"/>
    </row>
    <row r="32" spans="1:7" x14ac:dyDescent="0.25">
      <c r="D32" s="40"/>
    </row>
    <row r="33" spans="4:4" x14ac:dyDescent="0.25">
      <c r="D33" s="40"/>
    </row>
    <row r="34" spans="4:4" x14ac:dyDescent="0.25">
      <c r="D34" s="40"/>
    </row>
    <row r="35" spans="4:4" x14ac:dyDescent="0.25">
      <c r="D35" s="40"/>
    </row>
    <row r="36" spans="4:4" x14ac:dyDescent="0.25">
      <c r="D36" s="40"/>
    </row>
    <row r="37" spans="4:4" x14ac:dyDescent="0.25">
      <c r="D37" s="40"/>
    </row>
  </sheetData>
  <mergeCells count="2">
    <mergeCell ref="B29:G29"/>
    <mergeCell ref="B30:G30"/>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Environmental performance</vt:lpstr>
      <vt:lpstr>Social performance </vt:lpstr>
      <vt:lpstr>Management Systems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Jendrolovits</dc:creator>
  <cp:lastModifiedBy>Renata Jendrolovits</cp:lastModifiedBy>
  <dcterms:created xsi:type="dcterms:W3CDTF">2025-08-25T13:38:31Z</dcterms:created>
  <dcterms:modified xsi:type="dcterms:W3CDTF">2026-08-27T07:29:07Z</dcterms:modified>
</cp:coreProperties>
</file>